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0" yWindow="0" windowWidth="25600" windowHeight="16440" tabRatio="500"/>
  </bookViews>
  <sheets>
    <sheet name="28thData" sheetId="5" r:id="rId1"/>
    <sheet name="28th print" sheetId="7" r:id="rId2"/>
    <sheet name="ColumnChart" sheetId="6" r:id="rId3"/>
  </sheets>
  <definedNames>
    <definedName name="_xlnm.Print_Area" localSheetId="1">'28th print'!$A$1:$F$24</definedName>
    <definedName name="_xlnm.Print_Area" localSheetId="0">'28thData'!$A$78:$H$99</definedName>
  </definedNames>
  <calcPr calcId="140001" iterateCount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01" i="7" l="1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H85" i="7"/>
  <c r="H84" i="7"/>
  <c r="H83" i="7"/>
  <c r="H8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H53" i="7"/>
  <c r="H55" i="7"/>
  <c r="H54" i="7"/>
  <c r="I53" i="7"/>
  <c r="I52" i="7"/>
  <c r="J52" i="7"/>
  <c r="K52" i="7"/>
  <c r="L52" i="7"/>
  <c r="M52" i="7"/>
  <c r="H52" i="7"/>
  <c r="O52" i="7"/>
  <c r="I51" i="7"/>
  <c r="J51" i="7"/>
  <c r="K51" i="7"/>
  <c r="L51" i="7"/>
  <c r="M51" i="7"/>
  <c r="H51" i="7"/>
  <c r="O51" i="7"/>
  <c r="I50" i="7"/>
  <c r="J50" i="7"/>
  <c r="K50" i="7"/>
  <c r="L50" i="7"/>
  <c r="M50" i="7"/>
  <c r="H50" i="7"/>
  <c r="O50" i="7"/>
  <c r="I49" i="7"/>
  <c r="J49" i="7"/>
  <c r="K49" i="7"/>
  <c r="L49" i="7"/>
  <c r="M49" i="7"/>
  <c r="H49" i="7"/>
  <c r="O49" i="7"/>
  <c r="I48" i="7"/>
  <c r="J48" i="7"/>
  <c r="K48" i="7"/>
  <c r="L48" i="7"/>
  <c r="M48" i="7"/>
  <c r="H48" i="7"/>
  <c r="O48" i="7"/>
  <c r="I47" i="7"/>
  <c r="J47" i="7"/>
  <c r="K47" i="7"/>
  <c r="L47" i="7"/>
  <c r="M47" i="7"/>
  <c r="H47" i="7"/>
  <c r="O47" i="7"/>
  <c r="I46" i="7"/>
  <c r="J46" i="7"/>
  <c r="K46" i="7"/>
  <c r="L46" i="7"/>
  <c r="M46" i="7"/>
  <c r="H46" i="7"/>
  <c r="O46" i="7"/>
  <c r="I45" i="7"/>
  <c r="J45" i="7"/>
  <c r="K45" i="7"/>
  <c r="L45" i="7"/>
  <c r="M45" i="7"/>
  <c r="H45" i="7"/>
  <c r="O45" i="7"/>
  <c r="I44" i="7"/>
  <c r="J44" i="7"/>
  <c r="K44" i="7"/>
  <c r="L44" i="7"/>
  <c r="M44" i="7"/>
  <c r="H44" i="7"/>
  <c r="O44" i="7"/>
  <c r="I43" i="7"/>
  <c r="J43" i="7"/>
  <c r="K43" i="7"/>
  <c r="L43" i="7"/>
  <c r="M43" i="7"/>
  <c r="H43" i="7"/>
  <c r="O43" i="7"/>
  <c r="I42" i="7"/>
  <c r="J42" i="7"/>
  <c r="K42" i="7"/>
  <c r="L42" i="7"/>
  <c r="M42" i="7"/>
  <c r="H42" i="7"/>
  <c r="O42" i="7"/>
  <c r="I41" i="7"/>
  <c r="J41" i="7"/>
  <c r="K41" i="7"/>
  <c r="L41" i="7"/>
  <c r="M41" i="7"/>
  <c r="H41" i="7"/>
  <c r="O41" i="7"/>
  <c r="I40" i="7"/>
  <c r="J40" i="7"/>
  <c r="K40" i="7"/>
  <c r="L40" i="7"/>
  <c r="M40" i="7"/>
  <c r="H40" i="7"/>
  <c r="O40" i="7"/>
  <c r="I39" i="7"/>
  <c r="J39" i="7"/>
  <c r="K39" i="7"/>
  <c r="L39" i="7"/>
  <c r="M39" i="7"/>
  <c r="H39" i="7"/>
  <c r="O39" i="7"/>
  <c r="I38" i="7"/>
  <c r="J38" i="7"/>
  <c r="K38" i="7"/>
  <c r="L38" i="7"/>
  <c r="M38" i="7"/>
  <c r="H38" i="7"/>
  <c r="O38" i="7"/>
  <c r="I37" i="7"/>
  <c r="J37" i="7"/>
  <c r="K37" i="7"/>
  <c r="L37" i="7"/>
  <c r="M37" i="7"/>
  <c r="H37" i="7"/>
  <c r="O37" i="7"/>
  <c r="I36" i="7"/>
  <c r="J36" i="7"/>
  <c r="K36" i="7"/>
  <c r="L36" i="7"/>
  <c r="M36" i="7"/>
  <c r="H36" i="7"/>
  <c r="O36" i="7"/>
  <c r="I35" i="7"/>
  <c r="J35" i="7"/>
  <c r="K35" i="7"/>
  <c r="L35" i="7"/>
  <c r="M35" i="7"/>
  <c r="H35" i="7"/>
  <c r="O35" i="7"/>
  <c r="I34" i="7"/>
  <c r="J34" i="7"/>
  <c r="K34" i="7"/>
  <c r="L34" i="7"/>
  <c r="M34" i="7"/>
  <c r="H34" i="7"/>
  <c r="O34" i="7"/>
  <c r="I33" i="7"/>
  <c r="J33" i="7"/>
  <c r="K33" i="7"/>
  <c r="L33" i="7"/>
  <c r="M33" i="7"/>
  <c r="H33" i="7"/>
  <c r="O33" i="7"/>
  <c r="F27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7" i="7"/>
  <c r="F30" i="7"/>
  <c r="F31" i="7"/>
  <c r="E27" i="7"/>
  <c r="E30" i="7"/>
  <c r="E31" i="7"/>
  <c r="D27" i="7"/>
  <c r="D30" i="7"/>
  <c r="D31" i="7"/>
  <c r="C27" i="7"/>
  <c r="C30" i="7"/>
  <c r="C31" i="7"/>
  <c r="B27" i="7"/>
  <c r="B30" i="7"/>
  <c r="B31" i="7"/>
  <c r="F28" i="7"/>
  <c r="E28" i="7"/>
  <c r="D28" i="7"/>
  <c r="C28" i="7"/>
  <c r="B28" i="7"/>
  <c r="I27" i="7"/>
  <c r="H25" i="7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H51" i="5"/>
  <c r="I51" i="5"/>
  <c r="H53" i="5"/>
  <c r="H52" i="5"/>
  <c r="H93" i="5"/>
  <c r="H83" i="5"/>
  <c r="H96" i="5"/>
  <c r="H90" i="5"/>
  <c r="H89" i="5"/>
  <c r="H80" i="5"/>
  <c r="H86" i="5"/>
  <c r="H99" i="5"/>
  <c r="H98" i="5"/>
  <c r="H92" i="5"/>
  <c r="H84" i="5"/>
  <c r="H95" i="5"/>
  <c r="H85" i="5"/>
  <c r="H91" i="5"/>
  <c r="H81" i="5"/>
  <c r="H82" i="5"/>
  <c r="H97" i="5"/>
  <c r="H88" i="5"/>
  <c r="H87" i="5"/>
  <c r="H94" i="5"/>
  <c r="I32" i="5"/>
  <c r="J32" i="5"/>
  <c r="K32" i="5"/>
  <c r="L32" i="5"/>
  <c r="M32" i="5"/>
  <c r="H32" i="5"/>
  <c r="O32" i="5"/>
  <c r="I33" i="5"/>
  <c r="J33" i="5"/>
  <c r="K33" i="5"/>
  <c r="L33" i="5"/>
  <c r="M33" i="5"/>
  <c r="H33" i="5"/>
  <c r="O33" i="5"/>
  <c r="I34" i="5"/>
  <c r="J34" i="5"/>
  <c r="K34" i="5"/>
  <c r="L34" i="5"/>
  <c r="M34" i="5"/>
  <c r="H34" i="5"/>
  <c r="O34" i="5"/>
  <c r="I35" i="5"/>
  <c r="J35" i="5"/>
  <c r="K35" i="5"/>
  <c r="L35" i="5"/>
  <c r="M35" i="5"/>
  <c r="H35" i="5"/>
  <c r="O35" i="5"/>
  <c r="I36" i="5"/>
  <c r="J36" i="5"/>
  <c r="K36" i="5"/>
  <c r="L36" i="5"/>
  <c r="M36" i="5"/>
  <c r="H36" i="5"/>
  <c r="O36" i="5"/>
  <c r="I37" i="5"/>
  <c r="J37" i="5"/>
  <c r="K37" i="5"/>
  <c r="L37" i="5"/>
  <c r="M37" i="5"/>
  <c r="H37" i="5"/>
  <c r="O37" i="5"/>
  <c r="I38" i="5"/>
  <c r="J38" i="5"/>
  <c r="K38" i="5"/>
  <c r="L38" i="5"/>
  <c r="M38" i="5"/>
  <c r="H38" i="5"/>
  <c r="O38" i="5"/>
  <c r="I39" i="5"/>
  <c r="J39" i="5"/>
  <c r="K39" i="5"/>
  <c r="L39" i="5"/>
  <c r="M39" i="5"/>
  <c r="H39" i="5"/>
  <c r="O39" i="5"/>
  <c r="I40" i="5"/>
  <c r="J40" i="5"/>
  <c r="K40" i="5"/>
  <c r="L40" i="5"/>
  <c r="M40" i="5"/>
  <c r="H40" i="5"/>
  <c r="O40" i="5"/>
  <c r="I41" i="5"/>
  <c r="J41" i="5"/>
  <c r="K41" i="5"/>
  <c r="L41" i="5"/>
  <c r="M41" i="5"/>
  <c r="H41" i="5"/>
  <c r="O41" i="5"/>
  <c r="I42" i="5"/>
  <c r="J42" i="5"/>
  <c r="K42" i="5"/>
  <c r="L42" i="5"/>
  <c r="M42" i="5"/>
  <c r="H42" i="5"/>
  <c r="O42" i="5"/>
  <c r="I43" i="5"/>
  <c r="J43" i="5"/>
  <c r="K43" i="5"/>
  <c r="L43" i="5"/>
  <c r="M43" i="5"/>
  <c r="H43" i="5"/>
  <c r="O43" i="5"/>
  <c r="I44" i="5"/>
  <c r="J44" i="5"/>
  <c r="K44" i="5"/>
  <c r="L44" i="5"/>
  <c r="M44" i="5"/>
  <c r="H44" i="5"/>
  <c r="O44" i="5"/>
  <c r="I45" i="5"/>
  <c r="J45" i="5"/>
  <c r="K45" i="5"/>
  <c r="L45" i="5"/>
  <c r="M45" i="5"/>
  <c r="H45" i="5"/>
  <c r="O45" i="5"/>
  <c r="I46" i="5"/>
  <c r="J46" i="5"/>
  <c r="K46" i="5"/>
  <c r="L46" i="5"/>
  <c r="M46" i="5"/>
  <c r="H46" i="5"/>
  <c r="O46" i="5"/>
  <c r="I47" i="5"/>
  <c r="J47" i="5"/>
  <c r="K47" i="5"/>
  <c r="L47" i="5"/>
  <c r="M47" i="5"/>
  <c r="H47" i="5"/>
  <c r="O47" i="5"/>
  <c r="I48" i="5"/>
  <c r="J48" i="5"/>
  <c r="K48" i="5"/>
  <c r="L48" i="5"/>
  <c r="M48" i="5"/>
  <c r="H48" i="5"/>
  <c r="O48" i="5"/>
  <c r="I49" i="5"/>
  <c r="J49" i="5"/>
  <c r="K49" i="5"/>
  <c r="L49" i="5"/>
  <c r="M49" i="5"/>
  <c r="H49" i="5"/>
  <c r="O49" i="5"/>
  <c r="I50" i="5"/>
  <c r="J50" i="5"/>
  <c r="K50" i="5"/>
  <c r="L50" i="5"/>
  <c r="M50" i="5"/>
  <c r="H50" i="5"/>
  <c r="O50" i="5"/>
  <c r="I31" i="5"/>
  <c r="J31" i="5"/>
  <c r="K31" i="5"/>
  <c r="L31" i="5"/>
  <c r="M31" i="5"/>
  <c r="H31" i="5"/>
  <c r="O31" i="5"/>
  <c r="F25" i="5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5" i="5"/>
  <c r="F28" i="5"/>
  <c r="F29" i="5"/>
  <c r="E25" i="5"/>
  <c r="E28" i="5"/>
  <c r="E29" i="5"/>
  <c r="D25" i="5"/>
  <c r="D28" i="5"/>
  <c r="D29" i="5"/>
  <c r="C25" i="5"/>
  <c r="C28" i="5"/>
  <c r="C29" i="5"/>
  <c r="B25" i="5"/>
  <c r="B28" i="5"/>
  <c r="B29" i="5"/>
  <c r="F26" i="5"/>
  <c r="E26" i="5"/>
  <c r="D26" i="5"/>
  <c r="C26" i="5"/>
  <c r="B26" i="5"/>
  <c r="I25" i="5"/>
  <c r="H23" i="5"/>
</calcChain>
</file>

<file path=xl/sharedStrings.xml><?xml version="1.0" encoding="utf-8"?>
<sst xmlns="http://schemas.openxmlformats.org/spreadsheetml/2006/main" count="181" uniqueCount="34">
  <si>
    <t>1. You're either for something or against it.</t>
  </si>
  <si>
    <t>2. You can't change human nature.</t>
  </si>
  <si>
    <t>3. Everything happens for a reason.</t>
  </si>
  <si>
    <t>4. The will of the majority should always be respected.</t>
  </si>
  <si>
    <t xml:space="preserve">5. Expect a miracle. </t>
  </si>
  <si>
    <t>6. Men are from Mars. Women are from Venus.</t>
  </si>
  <si>
    <t>7. To thine own self be true.</t>
  </si>
  <si>
    <t>8. It's all good.</t>
  </si>
  <si>
    <t>9. Sticks and stones may break my bones, but words will never hurt me.</t>
  </si>
  <si>
    <t>10. You can't teach an old dog new tricks.</t>
  </si>
  <si>
    <t>11. Clothes make the man.</t>
  </si>
  <si>
    <t>12. Love the sinner, but hate the sin.</t>
  </si>
  <si>
    <t>13. Everybody has one true soul mate.</t>
  </si>
  <si>
    <t>14. Time heals all wounds.</t>
  </si>
  <si>
    <t>15. In the end, people get what they deserve.</t>
  </si>
  <si>
    <t>16. The pen is mightier than the sword.</t>
  </si>
  <si>
    <t>17. It is what it is.</t>
  </si>
  <si>
    <t>18. Image is everything.</t>
  </si>
  <si>
    <t xml:space="preserve">19. You get what you expect. </t>
  </si>
  <si>
    <t xml:space="preserve">20. The more things change, the more they stay the same. </t>
  </si>
  <si>
    <t>responses</t>
  </si>
  <si>
    <t>Convert % to numbers</t>
  </si>
  <si>
    <t>sum</t>
  </si>
  <si>
    <t>as of 28 Jan, 434 responses</t>
  </si>
  <si>
    <t>Paste Values</t>
  </si>
  <si>
    <t xml:space="preserve">Disagree/Agree </t>
  </si>
  <si>
    <t>average</t>
  </si>
  <si>
    <t>avg sum</t>
  </si>
  <si>
    <t>% of Responses as of 28 Jan (x = 434)</t>
  </si>
  <si>
    <t>Fewest Responses</t>
  </si>
  <si>
    <t>Most Responses</t>
  </si>
  <si>
    <t>Disagree</t>
  </si>
  <si>
    <t>Agree</t>
  </si>
  <si>
    <t>- Agree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</si>
</sst>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scheme val="minor"/>
    </font>
    <font>
      <b/>
      <sz val="14"/>
      <color theme="1"/>
      <name val="Calibri"/>
      <scheme val="minor"/>
    </font>
    <font>
      <sz val="14"/>
      <color theme="5" tint="-0.249977111117893"/>
      <name val="Calibri"/>
      <scheme val="minor"/>
    </font>
    <font>
      <sz val="14"/>
      <color theme="6" tint="-0.499984740745262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center"/>
    </xf>
    <xf numFmtId="0" fontId="0" fillId="2" borderId="0" xfId="0" applyFill="1"/>
    <xf numFmtId="164" fontId="0" fillId="0" borderId="0" xfId="1" applyNumberFormat="1" applyFont="1"/>
    <xf numFmtId="0" fontId="0" fillId="3" borderId="0" xfId="0" applyFill="1"/>
    <xf numFmtId="0" fontId="0" fillId="0" borderId="0" xfId="0" applyFill="1"/>
    <xf numFmtId="0" fontId="2" fillId="0" borderId="0" xfId="0" applyFont="1"/>
    <xf numFmtId="165" fontId="0" fillId="0" borderId="0" xfId="1" applyNumberFormat="1" applyFont="1"/>
    <xf numFmtId="165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/>
    <xf numFmtId="0" fontId="2" fillId="3" borderId="2" xfId="0" applyFont="1" applyFill="1" applyBorder="1"/>
    <xf numFmtId="43" fontId="0" fillId="0" borderId="0" xfId="0" applyNumberFormat="1"/>
    <xf numFmtId="43" fontId="0" fillId="0" borderId="0" xfId="1" applyFont="1"/>
    <xf numFmtId="165" fontId="0" fillId="2" borderId="0" xfId="0" applyNumberFormat="1" applyFill="1"/>
    <xf numFmtId="0" fontId="0" fillId="4" borderId="0" xfId="0" applyFill="1"/>
    <xf numFmtId="165" fontId="0" fillId="4" borderId="0" xfId="0" applyNumberFormat="1" applyFill="1"/>
    <xf numFmtId="43" fontId="0" fillId="4" borderId="1" xfId="1" applyFont="1" applyFill="1" applyBorder="1"/>
    <xf numFmtId="43" fontId="0" fillId="2" borderId="1" xfId="1" applyFont="1" applyFill="1" applyBorder="1"/>
    <xf numFmtId="43" fontId="0" fillId="4" borderId="3" xfId="1" applyFont="1" applyFill="1" applyBorder="1"/>
    <xf numFmtId="165" fontId="0" fillId="3" borderId="0" xfId="0" applyNumberFormat="1" applyFill="1"/>
    <xf numFmtId="43" fontId="2" fillId="3" borderId="0" xfId="1" applyFont="1" applyFill="1"/>
    <xf numFmtId="0" fontId="2" fillId="3" borderId="0" xfId="0" applyFont="1" applyFill="1" applyAlignment="1">
      <alignment horizontal="left"/>
    </xf>
    <xf numFmtId="0" fontId="0" fillId="4" borderId="1" xfId="0" applyFill="1" applyBorder="1"/>
    <xf numFmtId="0" fontId="0" fillId="2" borderId="1" xfId="0" applyFill="1" applyBorder="1"/>
    <xf numFmtId="0" fontId="0" fillId="4" borderId="3" xfId="0" applyFill="1" applyBorder="1"/>
    <xf numFmtId="0" fontId="0" fillId="0" borderId="1" xfId="0" applyFill="1" applyBorder="1"/>
    <xf numFmtId="0" fontId="0" fillId="2" borderId="2" xfId="0" applyFill="1" applyBorder="1"/>
    <xf numFmtId="0" fontId="0" fillId="4" borderId="4" xfId="0" applyFill="1" applyBorder="1"/>
    <xf numFmtId="0" fontId="0" fillId="4" borderId="5" xfId="0" applyFill="1" applyBorder="1"/>
    <xf numFmtId="0" fontId="0" fillId="0" borderId="0" xfId="0" applyAlignment="1">
      <alignment wrapText="1"/>
    </xf>
    <xf numFmtId="0" fontId="6" fillId="0" borderId="0" xfId="0" applyFont="1"/>
    <xf numFmtId="0" fontId="7" fillId="3" borderId="2" xfId="0" applyFont="1" applyFill="1" applyBorder="1"/>
    <xf numFmtId="0" fontId="7" fillId="0" borderId="4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center"/>
    </xf>
    <xf numFmtId="165" fontId="0" fillId="4" borderId="1" xfId="1" applyNumberFormat="1" applyFont="1" applyFill="1" applyBorder="1"/>
    <xf numFmtId="165" fontId="0" fillId="2" borderId="1" xfId="1" applyNumberFormat="1" applyFont="1" applyFill="1" applyBorder="1"/>
    <xf numFmtId="165" fontId="0" fillId="4" borderId="3" xfId="1" applyNumberFormat="1" applyFont="1" applyFill="1" applyBorder="1"/>
    <xf numFmtId="0" fontId="6" fillId="4" borderId="1" xfId="0" applyFont="1" applyFill="1" applyBorder="1" applyAlignment="1">
      <alignment horizontal="center"/>
    </xf>
    <xf numFmtId="0" fontId="7" fillId="3" borderId="0" xfId="0" applyFont="1" applyFill="1" applyBorder="1"/>
    <xf numFmtId="0" fontId="7" fillId="3" borderId="3" xfId="0" applyFont="1" applyFill="1" applyBorder="1"/>
    <xf numFmtId="0" fontId="7" fillId="0" borderId="0" xfId="0" applyFont="1"/>
    <xf numFmtId="0" fontId="7" fillId="0" borderId="1" xfId="0" applyFont="1" applyBorder="1" applyAlignment="1">
      <alignment wrapText="1"/>
    </xf>
    <xf numFmtId="0" fontId="6" fillId="4" borderId="2" xfId="0" applyFont="1" applyFill="1" applyBorder="1"/>
    <xf numFmtId="0" fontId="6" fillId="2" borderId="2" xfId="0" applyFont="1" applyFill="1" applyBorder="1"/>
    <xf numFmtId="0" fontId="6" fillId="0" borderId="0" xfId="0" applyFont="1" applyFill="1" applyBorder="1"/>
    <xf numFmtId="0" fontId="7" fillId="0" borderId="1" xfId="0" applyFont="1" applyBorder="1" applyAlignment="1">
      <alignment horizontal="center"/>
    </xf>
    <xf numFmtId="0" fontId="8" fillId="2" borderId="3" xfId="0" applyFont="1" applyFill="1" applyBorder="1"/>
    <xf numFmtId="0" fontId="8" fillId="2" borderId="1" xfId="0" applyFont="1" applyFill="1" applyBorder="1" applyAlignment="1">
      <alignment horizontal="center"/>
    </xf>
    <xf numFmtId="0" fontId="9" fillId="4" borderId="3" xfId="0" applyFont="1" applyFill="1" applyBorder="1"/>
    <xf numFmtId="0" fontId="9" fillId="4" borderId="1" xfId="0" applyFont="1" applyFill="1" applyBorder="1" applyAlignment="1">
      <alignment horizontal="center"/>
    </xf>
    <xf numFmtId="165" fontId="0" fillId="2" borderId="0" xfId="0" applyNumberFormat="1" applyFill="1" applyAlignment="1">
      <alignment horizontal="center"/>
    </xf>
    <xf numFmtId="165" fontId="0" fillId="3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165" fontId="0" fillId="4" borderId="0" xfId="0" applyNumberFormat="1" applyFill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quotePrefix="1" applyFont="1" applyAlignment="1">
      <alignment horizontal="right"/>
    </xf>
  </cellXfs>
  <cellStyles count="24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Point</a:t>
            </a:r>
            <a:r>
              <a:rPr lang="en-US" baseline="0"/>
              <a:t> of View Survey Results</a:t>
            </a:r>
          </a:p>
          <a:p>
            <a:pPr>
              <a:defRPr/>
            </a:pPr>
            <a:r>
              <a:rPr lang="en-US" b="0" baseline="0"/>
              <a:t>(Strongly Disagree + Disagree) - (Agree + Strongly Agree)</a:t>
            </a:r>
            <a:endParaRPr lang="en-US" b="0"/>
          </a:p>
        </c:rich>
      </c:tx>
      <c:layout>
        <c:manualLayout>
          <c:xMode val="edge"/>
          <c:yMode val="edge"/>
          <c:x val="0.203866666666667"/>
          <c:y val="0.0239567742280671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0567493729950423"/>
          <c:y val="0.0241800506779236"/>
          <c:w val="0.92547284922718"/>
          <c:h val="0.95163989864415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'28thData'!$I$80:$I$99</c:f>
              <c:numCache>
                <c:formatCode>_(* #,##0_);_(* \(#,##0\);_(* "-"??_);_(@_)</c:formatCode>
                <c:ptCount val="20"/>
                <c:pt idx="0">
                  <c:v>7.0</c:v>
                </c:pt>
                <c:pt idx="1">
                  <c:v>16.0</c:v>
                </c:pt>
                <c:pt idx="2">
                  <c:v>17.0</c:v>
                </c:pt>
                <c:pt idx="3">
                  <c:v>3.0</c:v>
                </c:pt>
                <c:pt idx="4">
                  <c:v>12.0</c:v>
                </c:pt>
                <c:pt idx="5">
                  <c:v>14.0</c:v>
                </c:pt>
                <c:pt idx="6">
                  <c:v>8.0</c:v>
                </c:pt>
                <c:pt idx="7">
                  <c:v>20.0</c:v>
                </c:pt>
                <c:pt idx="8">
                  <c:v>19.0</c:v>
                </c:pt>
                <c:pt idx="9">
                  <c:v>6.0</c:v>
                </c:pt>
                <c:pt idx="10">
                  <c:v>5.0</c:v>
                </c:pt>
                <c:pt idx="11">
                  <c:v>15.0</c:v>
                </c:pt>
                <c:pt idx="12">
                  <c:v>11.0</c:v>
                </c:pt>
                <c:pt idx="13">
                  <c:v>2.0</c:v>
                </c:pt>
                <c:pt idx="14">
                  <c:v>1.0</c:v>
                </c:pt>
                <c:pt idx="15">
                  <c:v>13.0</c:v>
                </c:pt>
                <c:pt idx="16">
                  <c:v>4.0</c:v>
                </c:pt>
                <c:pt idx="17">
                  <c:v>18.0</c:v>
                </c:pt>
                <c:pt idx="18">
                  <c:v>10.0</c:v>
                </c:pt>
                <c:pt idx="19">
                  <c:v>9.0</c:v>
                </c:pt>
              </c:numCache>
            </c:numRef>
          </c:cat>
          <c:val>
            <c:numRef>
              <c:f>'28thData'!$H$80:$H$99</c:f>
              <c:numCache>
                <c:formatCode>_(* #,##0_);_(* \(#,##0\);_(* "-"??_);_(@_)</c:formatCode>
                <c:ptCount val="20"/>
                <c:pt idx="0">
                  <c:v>-312.48</c:v>
                </c:pt>
                <c:pt idx="1">
                  <c:v>-251.72</c:v>
                </c:pt>
                <c:pt idx="2">
                  <c:v>-91.13999999999998</c:v>
                </c:pt>
                <c:pt idx="3">
                  <c:v>-73.77999999999997</c:v>
                </c:pt>
                <c:pt idx="4">
                  <c:v>-56.41999999999999</c:v>
                </c:pt>
                <c:pt idx="5">
                  <c:v>0.0</c:v>
                </c:pt>
                <c:pt idx="6">
                  <c:v>4.339999999999974</c:v>
                </c:pt>
                <c:pt idx="7">
                  <c:v>8.679999999999978</c:v>
                </c:pt>
                <c:pt idx="8">
                  <c:v>30.37999999999997</c:v>
                </c:pt>
                <c:pt idx="9">
                  <c:v>69.44</c:v>
                </c:pt>
                <c:pt idx="10">
                  <c:v>108.5</c:v>
                </c:pt>
                <c:pt idx="11">
                  <c:v>117.18</c:v>
                </c:pt>
                <c:pt idx="12">
                  <c:v>143.22</c:v>
                </c:pt>
                <c:pt idx="13">
                  <c:v>164.92</c:v>
                </c:pt>
                <c:pt idx="14">
                  <c:v>169.26</c:v>
                </c:pt>
                <c:pt idx="15">
                  <c:v>190.96</c:v>
                </c:pt>
                <c:pt idx="16">
                  <c:v>208.32</c:v>
                </c:pt>
                <c:pt idx="17">
                  <c:v>212.66</c:v>
                </c:pt>
                <c:pt idx="18">
                  <c:v>308.14</c:v>
                </c:pt>
                <c:pt idx="19">
                  <c:v>342.86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0047608"/>
        <c:axId val="2100050616"/>
      </c:barChart>
      <c:catAx>
        <c:axId val="2100047608"/>
        <c:scaling>
          <c:orientation val="minMax"/>
        </c:scaling>
        <c:delete val="0"/>
        <c:axPos val="b"/>
        <c:numFmt formatCode="_(* #,##0_);_(* \(#,##0\);_(* &quot;-&quot;??_);_(@_)" sourceLinked="1"/>
        <c:majorTickMark val="out"/>
        <c:minorTickMark val="none"/>
        <c:tickLblPos val="nextTo"/>
        <c:crossAx val="2100050616"/>
        <c:crosses val="autoZero"/>
        <c:auto val="1"/>
        <c:lblAlgn val="ctr"/>
        <c:lblOffset val="100"/>
        <c:noMultiLvlLbl val="0"/>
      </c:catAx>
      <c:valAx>
        <c:axId val="210005061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2100047608"/>
        <c:crosses val="autoZero"/>
        <c:crossBetween val="between"/>
      </c:valAx>
      <c:spPr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c:spPr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5" right="0.75" top="1" bottom="1" header="0.5" footer="0.5"/>
  <pageSetup orientation="landscape" horizontalDpi="4294967292" vertic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5040" cy="583184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0.16709</cdr:x>
      <cdr:y>0.69576</cdr:y>
    </cdr:from>
    <cdr:to>
      <cdr:x>0.5581</cdr:x>
      <cdr:y>0.85257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32385" y="4057214"/>
          <a:ext cx="3351928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0.16115</cdr:x>
      <cdr:y>0.66833</cdr:y>
    </cdr:from>
    <cdr:to>
      <cdr:x>0.33333</cdr:x>
      <cdr:y>0.72818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381488" y="3897252"/>
          <a:ext cx="1476011" cy="3490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It is what it is.</a:t>
          </a:r>
        </a:p>
      </cdr:txBody>
    </cdr:sp>
  </cdr:relSizeAnchor>
  <cdr:relSizeAnchor xmlns:cdr="http://schemas.openxmlformats.org/drawingml/2006/chartDrawing">
    <cdr:from>
      <cdr:x>0.20101</cdr:x>
      <cdr:y>0.62467</cdr:y>
    </cdr:from>
    <cdr:to>
      <cdr:x>0.47752</cdr:x>
      <cdr:y>0.68452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723129" y="3642670"/>
          <a:ext cx="2370441" cy="3490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 Everything</a:t>
          </a:r>
          <a:r>
            <a:rPr lang="en-US" sz="1100" baseline="0"/>
            <a:t> happens for a reason.</a:t>
          </a:r>
          <a:endParaRPr lang="en-US" sz="1100"/>
        </a:p>
      </cdr:txBody>
    </cdr:sp>
  </cdr:relSizeAnchor>
  <cdr:relSizeAnchor xmlns:cdr="http://schemas.openxmlformats.org/drawingml/2006/chartDrawing">
    <cdr:from>
      <cdr:x>0.24342</cdr:x>
      <cdr:y>0.57729</cdr:y>
    </cdr:from>
    <cdr:to>
      <cdr:x>0.51399</cdr:x>
      <cdr:y>0.63714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086679" y="3366371"/>
          <a:ext cx="2319543" cy="3490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Love</a:t>
          </a:r>
          <a:r>
            <a:rPr lang="en-US" sz="1100" baseline="0"/>
            <a:t> the sinner, but hate the sin</a:t>
          </a:r>
          <a:r>
            <a:rPr lang="en-US" sz="1100"/>
            <a:t>.</a:t>
          </a:r>
        </a:p>
      </cdr:txBody>
    </cdr:sp>
  </cdr:relSizeAnchor>
  <cdr:relSizeAnchor xmlns:cdr="http://schemas.openxmlformats.org/drawingml/2006/chartDrawing">
    <cdr:from>
      <cdr:x>0.29176</cdr:x>
      <cdr:y>0.5349</cdr:y>
    </cdr:from>
    <cdr:to>
      <cdr:x>0.48855</cdr:x>
      <cdr:y>0.59475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501124" y="3119158"/>
          <a:ext cx="1686968" cy="3490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Time heals all wounds.</a:t>
          </a:r>
        </a:p>
      </cdr:txBody>
    </cdr:sp>
  </cdr:relSizeAnchor>
  <cdr:relSizeAnchor xmlns:cdr="http://schemas.openxmlformats.org/drawingml/2006/chartDrawing">
    <cdr:from>
      <cdr:x>0.17218</cdr:x>
      <cdr:y>0.60973</cdr:y>
    </cdr:from>
    <cdr:to>
      <cdr:x>0.17303</cdr:x>
      <cdr:y>0.67456</cdr:y>
    </cdr:to>
    <cdr:cxnSp macro="">
      <cdr:nvCxnSpPr>
        <cdr:cNvPr id="8" name="Straight Connector 7"/>
        <cdr:cNvCxnSpPr/>
      </cdr:nvCxnSpPr>
      <cdr:spPr>
        <a:xfrm xmlns:a="http://schemas.openxmlformats.org/drawingml/2006/main">
          <a:off x="1476011" y="3555515"/>
          <a:ext cx="7271" cy="37809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0.30874</cdr:x>
      <cdr:y>0.5</cdr:y>
    </cdr:from>
    <cdr:to>
      <cdr:x>0.30958</cdr:x>
      <cdr:y>0.54863</cdr:y>
    </cdr:to>
    <cdr:cxnSp macro="">
      <cdr:nvCxnSpPr>
        <cdr:cNvPr id="9" name="Straight Connector 8"/>
        <cdr:cNvCxnSpPr/>
      </cdr:nvCxnSpPr>
      <cdr:spPr>
        <a:xfrm xmlns:a="http://schemas.openxmlformats.org/drawingml/2006/main">
          <a:off x="2646641" y="2915668"/>
          <a:ext cx="7271" cy="28356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0.26462</cdr:x>
      <cdr:y>0.56357</cdr:y>
    </cdr:from>
    <cdr:to>
      <cdr:x>0.26548</cdr:x>
      <cdr:y>0.59102</cdr:y>
    </cdr:to>
    <cdr:cxnSp macro="">
      <cdr:nvCxnSpPr>
        <cdr:cNvPr id="10" name="Straight Connector 9"/>
        <cdr:cNvCxnSpPr/>
      </cdr:nvCxnSpPr>
      <cdr:spPr>
        <a:xfrm xmlns:a="http://schemas.openxmlformats.org/drawingml/2006/main">
          <a:off x="2268453" y="3286391"/>
          <a:ext cx="7368" cy="16005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0.21882</cdr:x>
      <cdr:y>0.58851</cdr:y>
    </cdr:from>
    <cdr:to>
      <cdr:x>0.21883</cdr:x>
      <cdr:y>0.63217</cdr:y>
    </cdr:to>
    <cdr:cxnSp macro="">
      <cdr:nvCxnSpPr>
        <cdr:cNvPr id="11" name="Straight Connector 10"/>
        <cdr:cNvCxnSpPr/>
      </cdr:nvCxnSpPr>
      <cdr:spPr>
        <a:xfrm xmlns:a="http://schemas.openxmlformats.org/drawingml/2006/main">
          <a:off x="1875819" y="3431811"/>
          <a:ext cx="97" cy="25458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0.16962</cdr:x>
      <cdr:y>0.43639</cdr:y>
    </cdr:from>
    <cdr:to>
      <cdr:x>0.36641</cdr:x>
      <cdr:y>0.49624</cdr:y>
    </cdr:to>
    <cdr:sp macro="" textlink="">
      <cdr:nvSpPr>
        <cdr:cNvPr id="19" name="TextBox 1"/>
        <cdr:cNvSpPr txBox="1"/>
      </cdr:nvSpPr>
      <cdr:spPr>
        <a:xfrm xmlns:a="http://schemas.openxmlformats.org/drawingml/2006/main">
          <a:off x="1454101" y="2544750"/>
          <a:ext cx="1686968" cy="3490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/>
            <a:t>Time heals all wounds.</a:t>
          </a:r>
        </a:p>
      </cdr:txBody>
    </cdr:sp>
  </cdr:relSizeAnchor>
  <cdr:relSizeAnchor xmlns:cdr="http://schemas.openxmlformats.org/drawingml/2006/chartDrawing">
    <cdr:from>
      <cdr:x>0.22645</cdr:x>
      <cdr:y>0.39649</cdr:y>
    </cdr:from>
    <cdr:to>
      <cdr:x>0.42324</cdr:x>
      <cdr:y>0.45634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1941258" y="2312078"/>
          <a:ext cx="1686968" cy="3490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/>
            <a:t>The</a:t>
          </a:r>
          <a:r>
            <a:rPr lang="en-US" sz="1100" baseline="0"/>
            <a:t> more things change, the more they stay the same</a:t>
          </a:r>
          <a:r>
            <a:rPr lang="en-US" sz="1100"/>
            <a:t>.</a:t>
          </a:r>
        </a:p>
      </cdr:txBody>
    </cdr:sp>
  </cdr:relSizeAnchor>
  <cdr:relSizeAnchor xmlns:cdr="http://schemas.openxmlformats.org/drawingml/2006/chartDrawing">
    <cdr:from>
      <cdr:x>0.26886</cdr:x>
      <cdr:y>0.34163</cdr:y>
    </cdr:from>
    <cdr:to>
      <cdr:x>0.46565</cdr:x>
      <cdr:y>0.40148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2304808" y="1992155"/>
          <a:ext cx="1686968" cy="3490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/>
            <a:t>You</a:t>
          </a:r>
          <a:r>
            <a:rPr lang="en-US" sz="1100" baseline="0"/>
            <a:t> get what you expect</a:t>
          </a:r>
          <a:r>
            <a:rPr lang="en-US" sz="1100"/>
            <a:t>.</a:t>
          </a:r>
        </a:p>
      </cdr:txBody>
    </cdr:sp>
  </cdr:relSizeAnchor>
  <cdr:relSizeAnchor xmlns:cdr="http://schemas.openxmlformats.org/drawingml/2006/chartDrawing">
    <cdr:from>
      <cdr:x>0.31721</cdr:x>
      <cdr:y>0.29549</cdr:y>
    </cdr:from>
    <cdr:to>
      <cdr:x>0.514</cdr:x>
      <cdr:y>0.35534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2719255" y="1723128"/>
          <a:ext cx="1686968" cy="3490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/>
            <a:t>Men</a:t>
          </a:r>
          <a:r>
            <a:rPr lang="en-US" sz="1100" baseline="0"/>
            <a:t> are from Mars, women are from Venus</a:t>
          </a:r>
          <a:r>
            <a:rPr lang="en-US" sz="1100"/>
            <a:t>.</a:t>
          </a:r>
        </a:p>
      </cdr:txBody>
    </cdr:sp>
  </cdr:relSizeAnchor>
  <cdr:relSizeAnchor xmlns:cdr="http://schemas.openxmlformats.org/drawingml/2006/chartDrawing">
    <cdr:from>
      <cdr:x>0.49279</cdr:x>
      <cdr:y>0.32918</cdr:y>
    </cdr:from>
    <cdr:to>
      <cdr:x>0.49448</cdr:x>
      <cdr:y>0.41644</cdr:y>
    </cdr:to>
    <cdr:cxnSp macro="">
      <cdr:nvCxnSpPr>
        <cdr:cNvPr id="23" name="Straight Connector 22"/>
        <cdr:cNvCxnSpPr/>
      </cdr:nvCxnSpPr>
      <cdr:spPr>
        <a:xfrm xmlns:a="http://schemas.openxmlformats.org/drawingml/2006/main">
          <a:off x="4224447" y="1919542"/>
          <a:ext cx="14445" cy="50887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0.44953</cdr:x>
      <cdr:y>0.37781</cdr:y>
    </cdr:from>
    <cdr:to>
      <cdr:x>0.45037</cdr:x>
      <cdr:y>0.46258</cdr:y>
    </cdr:to>
    <cdr:cxnSp macro="">
      <cdr:nvCxnSpPr>
        <cdr:cNvPr id="24" name="Straight Connector 23"/>
        <cdr:cNvCxnSpPr/>
      </cdr:nvCxnSpPr>
      <cdr:spPr>
        <a:xfrm xmlns:a="http://schemas.openxmlformats.org/drawingml/2006/main">
          <a:off x="3853626" y="2203111"/>
          <a:ext cx="7174" cy="49433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0.40204</cdr:x>
      <cdr:y>0.42768</cdr:y>
    </cdr:from>
    <cdr:to>
      <cdr:x>0.40287</cdr:x>
      <cdr:y>0.48751</cdr:y>
    </cdr:to>
    <cdr:cxnSp macro="">
      <cdr:nvCxnSpPr>
        <cdr:cNvPr id="25" name="Straight Connector 24"/>
        <cdr:cNvCxnSpPr/>
      </cdr:nvCxnSpPr>
      <cdr:spPr>
        <a:xfrm xmlns:a="http://schemas.openxmlformats.org/drawingml/2006/main">
          <a:off x="3446450" y="2493950"/>
          <a:ext cx="7174" cy="34891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0.35622</cdr:x>
      <cdr:y>0.46384</cdr:y>
    </cdr:from>
    <cdr:to>
      <cdr:x>0.35623</cdr:x>
      <cdr:y>0.49375</cdr:y>
    </cdr:to>
    <cdr:cxnSp macro="">
      <cdr:nvCxnSpPr>
        <cdr:cNvPr id="26" name="Straight Connector 25"/>
        <cdr:cNvCxnSpPr/>
      </cdr:nvCxnSpPr>
      <cdr:spPr>
        <a:xfrm xmlns:a="http://schemas.openxmlformats.org/drawingml/2006/main" flipH="1">
          <a:off x="3053720" y="2704809"/>
          <a:ext cx="97" cy="17440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99"/>
  <sheetViews>
    <sheetView tabSelected="1" topLeftCell="A63" workbookViewId="0">
      <selection activeCell="H99" sqref="A78:H99"/>
    </sheetView>
  </sheetViews>
  <sheetFormatPr baseColWidth="10" defaultColWidth="11" defaultRowHeight="15" x14ac:dyDescent="0"/>
  <cols>
    <col min="1" max="1" width="49.1640625" customWidth="1"/>
    <col min="4" max="4" width="5.6640625" customWidth="1"/>
    <col min="5" max="5" width="9.6640625" customWidth="1"/>
    <col min="6" max="6" width="5.33203125" hidden="1" customWidth="1"/>
    <col min="7" max="7" width="4.5" hidden="1" customWidth="1"/>
    <col min="8" max="8" width="15" customWidth="1"/>
    <col min="14" max="14" width="2.83203125" customWidth="1"/>
  </cols>
  <sheetData>
    <row r="1" spans="1:9">
      <c r="A1" t="s">
        <v>23</v>
      </c>
      <c r="H1" s="10">
        <v>434</v>
      </c>
      <c r="I1" s="11" t="s">
        <v>20</v>
      </c>
    </row>
    <row r="2" spans="1:9">
      <c r="B2" s="1">
        <v>-2</v>
      </c>
      <c r="C2" s="1">
        <v>-1</v>
      </c>
      <c r="D2" s="1">
        <v>0</v>
      </c>
      <c r="E2" s="1">
        <v>1</v>
      </c>
      <c r="F2" s="1">
        <v>2</v>
      </c>
    </row>
    <row r="3" spans="1:9">
      <c r="A3" s="30" t="s">
        <v>0</v>
      </c>
      <c r="B3" s="5">
        <v>20</v>
      </c>
      <c r="C3" s="26">
        <v>44</v>
      </c>
      <c r="D3" s="5">
        <v>8</v>
      </c>
      <c r="E3" s="5">
        <v>23</v>
      </c>
      <c r="F3" s="5">
        <v>2</v>
      </c>
      <c r="H3">
        <f>+SUM(B3:F3)</f>
        <v>97</v>
      </c>
    </row>
    <row r="4" spans="1:9">
      <c r="A4" s="30" t="s">
        <v>1</v>
      </c>
      <c r="B4" s="5">
        <v>14</v>
      </c>
      <c r="C4" s="26">
        <v>48</v>
      </c>
      <c r="D4" s="5">
        <v>11</v>
      </c>
      <c r="E4" s="5">
        <v>20</v>
      </c>
      <c r="F4" s="5">
        <v>4</v>
      </c>
      <c r="H4">
        <f t="shared" ref="H4:H22" si="0">+SUM(B4:F4)</f>
        <v>97</v>
      </c>
    </row>
    <row r="5" spans="1:9">
      <c r="A5" s="30" t="s">
        <v>2</v>
      </c>
      <c r="B5" s="5">
        <v>13</v>
      </c>
      <c r="C5" s="5">
        <v>22</v>
      </c>
      <c r="D5" s="5">
        <v>11</v>
      </c>
      <c r="E5" s="26">
        <v>35</v>
      </c>
      <c r="F5" s="5">
        <v>17</v>
      </c>
      <c r="H5">
        <f t="shared" si="0"/>
        <v>98</v>
      </c>
    </row>
    <row r="6" spans="1:9">
      <c r="A6" s="30" t="s">
        <v>3</v>
      </c>
      <c r="B6" s="5">
        <v>24</v>
      </c>
      <c r="C6" s="26">
        <v>44</v>
      </c>
      <c r="D6" s="5">
        <v>9</v>
      </c>
      <c r="E6" s="5">
        <v>18</v>
      </c>
      <c r="F6" s="5">
        <v>2</v>
      </c>
      <c r="H6">
        <f t="shared" si="0"/>
        <v>97</v>
      </c>
    </row>
    <row r="7" spans="1:9">
      <c r="A7" s="30" t="s">
        <v>4</v>
      </c>
      <c r="B7" s="26">
        <v>25</v>
      </c>
      <c r="C7" s="5">
        <v>24</v>
      </c>
      <c r="D7" s="5">
        <v>24</v>
      </c>
      <c r="E7" s="5">
        <v>20</v>
      </c>
      <c r="F7" s="5">
        <v>4</v>
      </c>
      <c r="H7">
        <f t="shared" si="0"/>
        <v>97</v>
      </c>
    </row>
    <row r="8" spans="1:9">
      <c r="A8" s="30" t="s">
        <v>5</v>
      </c>
      <c r="B8" s="5">
        <v>21</v>
      </c>
      <c r="C8" s="5">
        <v>25</v>
      </c>
      <c r="D8" s="5">
        <v>21</v>
      </c>
      <c r="E8" s="26">
        <v>26</v>
      </c>
      <c r="F8" s="5">
        <v>4</v>
      </c>
      <c r="H8">
        <f t="shared" si="0"/>
        <v>97</v>
      </c>
    </row>
    <row r="9" spans="1:9">
      <c r="A9" s="30" t="s">
        <v>6</v>
      </c>
      <c r="B9" s="5">
        <v>1</v>
      </c>
      <c r="C9" s="24">
        <v>3</v>
      </c>
      <c r="D9" s="5">
        <v>16</v>
      </c>
      <c r="E9" s="5">
        <v>42</v>
      </c>
      <c r="F9" s="23">
        <v>34</v>
      </c>
      <c r="H9">
        <f t="shared" si="0"/>
        <v>96</v>
      </c>
    </row>
    <row r="10" spans="1:9">
      <c r="A10" s="30" t="s">
        <v>7</v>
      </c>
      <c r="B10" s="5">
        <v>9</v>
      </c>
      <c r="C10" s="5">
        <v>25</v>
      </c>
      <c r="D10" s="23">
        <v>29</v>
      </c>
      <c r="E10" s="5">
        <v>28</v>
      </c>
      <c r="F10" s="5">
        <v>5</v>
      </c>
      <c r="H10">
        <f t="shared" si="0"/>
        <v>96</v>
      </c>
    </row>
    <row r="11" spans="1:9" ht="30">
      <c r="A11" s="30" t="s">
        <v>8</v>
      </c>
      <c r="B11" s="25">
        <v>43</v>
      </c>
      <c r="C11" s="26">
        <v>44</v>
      </c>
      <c r="D11" s="27">
        <v>2</v>
      </c>
      <c r="E11" s="24">
        <v>6</v>
      </c>
      <c r="F11" s="5">
        <v>2</v>
      </c>
      <c r="H11">
        <f t="shared" si="0"/>
        <v>97</v>
      </c>
    </row>
    <row r="12" spans="1:9">
      <c r="A12" s="30" t="s">
        <v>9</v>
      </c>
      <c r="B12" s="5">
        <v>31</v>
      </c>
      <c r="C12" s="29">
        <v>52</v>
      </c>
      <c r="D12" s="24">
        <v>2</v>
      </c>
      <c r="E12" s="5">
        <v>9</v>
      </c>
      <c r="F12" s="5">
        <v>3</v>
      </c>
      <c r="H12">
        <f t="shared" si="0"/>
        <v>97</v>
      </c>
    </row>
    <row r="13" spans="1:9">
      <c r="A13" s="30" t="s">
        <v>10</v>
      </c>
      <c r="B13" s="5">
        <v>22</v>
      </c>
      <c r="C13" s="26">
        <v>35</v>
      </c>
      <c r="D13" s="5">
        <v>16</v>
      </c>
      <c r="E13" s="5">
        <v>23</v>
      </c>
      <c r="F13" s="24">
        <v>1</v>
      </c>
      <c r="H13">
        <f t="shared" si="0"/>
        <v>97</v>
      </c>
    </row>
    <row r="14" spans="1:9">
      <c r="A14" s="30" t="s">
        <v>11</v>
      </c>
      <c r="B14" s="5">
        <v>6</v>
      </c>
      <c r="C14" s="5">
        <v>23</v>
      </c>
      <c r="D14" s="5">
        <v>26</v>
      </c>
      <c r="E14" s="26">
        <v>33</v>
      </c>
      <c r="F14" s="5">
        <v>9</v>
      </c>
      <c r="H14">
        <f t="shared" si="0"/>
        <v>97</v>
      </c>
    </row>
    <row r="15" spans="1:9">
      <c r="A15" s="30" t="s">
        <v>12</v>
      </c>
      <c r="B15" s="5">
        <v>24</v>
      </c>
      <c r="C15" s="26">
        <v>37</v>
      </c>
      <c r="D15" s="5">
        <v>19</v>
      </c>
      <c r="E15" s="5">
        <v>13</v>
      </c>
      <c r="F15" s="5">
        <v>4</v>
      </c>
      <c r="H15">
        <f t="shared" si="0"/>
        <v>97</v>
      </c>
    </row>
    <row r="16" spans="1:9">
      <c r="A16" s="30" t="s">
        <v>13</v>
      </c>
      <c r="B16" s="5">
        <v>7</v>
      </c>
      <c r="C16" s="5">
        <v>38</v>
      </c>
      <c r="D16" s="5">
        <v>8</v>
      </c>
      <c r="E16" s="26">
        <v>39</v>
      </c>
      <c r="F16" s="5">
        <v>6</v>
      </c>
      <c r="H16">
        <f t="shared" si="0"/>
        <v>98</v>
      </c>
    </row>
    <row r="17" spans="1:15">
      <c r="A17" s="30" t="s">
        <v>14</v>
      </c>
      <c r="B17" s="5">
        <v>17</v>
      </c>
      <c r="C17" s="26">
        <v>38</v>
      </c>
      <c r="D17" s="5">
        <v>15</v>
      </c>
      <c r="E17" s="5">
        <v>20</v>
      </c>
      <c r="F17" s="5">
        <v>8</v>
      </c>
      <c r="H17">
        <f t="shared" si="0"/>
        <v>98</v>
      </c>
    </row>
    <row r="18" spans="1:15">
      <c r="A18" s="30" t="s">
        <v>15</v>
      </c>
      <c r="B18" s="24">
        <v>0</v>
      </c>
      <c r="C18" s="5">
        <v>11</v>
      </c>
      <c r="D18" s="5">
        <v>17</v>
      </c>
      <c r="E18" s="28">
        <v>52</v>
      </c>
      <c r="F18" s="5">
        <v>17</v>
      </c>
      <c r="H18">
        <f t="shared" si="0"/>
        <v>97</v>
      </c>
    </row>
    <row r="19" spans="1:15">
      <c r="A19" s="30" t="s">
        <v>16</v>
      </c>
      <c r="B19" s="5">
        <v>8</v>
      </c>
      <c r="C19" s="5">
        <v>19</v>
      </c>
      <c r="D19" s="5">
        <v>23</v>
      </c>
      <c r="E19" s="26">
        <v>35</v>
      </c>
      <c r="F19" s="5">
        <v>13</v>
      </c>
      <c r="H19">
        <f t="shared" si="0"/>
        <v>98</v>
      </c>
    </row>
    <row r="20" spans="1:15">
      <c r="A20" s="30" t="s">
        <v>17</v>
      </c>
      <c r="B20" s="5">
        <v>18</v>
      </c>
      <c r="C20" s="26">
        <v>49</v>
      </c>
      <c r="D20" s="5">
        <v>12</v>
      </c>
      <c r="E20" s="5">
        <v>16</v>
      </c>
      <c r="F20" s="5">
        <v>2</v>
      </c>
      <c r="H20">
        <f t="shared" si="0"/>
        <v>97</v>
      </c>
    </row>
    <row r="21" spans="1:15">
      <c r="A21" s="30" t="s">
        <v>18</v>
      </c>
      <c r="B21" s="5">
        <v>8</v>
      </c>
      <c r="C21" s="26">
        <v>37</v>
      </c>
      <c r="D21" s="5">
        <v>14</v>
      </c>
      <c r="E21" s="5">
        <v>33</v>
      </c>
      <c r="F21" s="5">
        <v>5</v>
      </c>
      <c r="H21">
        <f t="shared" si="0"/>
        <v>97</v>
      </c>
    </row>
    <row r="22" spans="1:15">
      <c r="A22" s="30" t="s">
        <v>19</v>
      </c>
      <c r="B22" s="5">
        <v>5</v>
      </c>
      <c r="C22" s="26">
        <v>32</v>
      </c>
      <c r="D22" s="5">
        <v>25</v>
      </c>
      <c r="E22" s="26">
        <v>32</v>
      </c>
      <c r="F22" s="5">
        <v>3</v>
      </c>
      <c r="H22">
        <f t="shared" si="0"/>
        <v>97</v>
      </c>
    </row>
    <row r="23" spans="1:15">
      <c r="H23">
        <f>+SUM(B23:F23)</f>
        <v>0</v>
      </c>
    </row>
    <row r="25" spans="1:15">
      <c r="B25">
        <f>+SUM(B3:B22)</f>
        <v>316</v>
      </c>
      <c r="C25">
        <f t="shared" ref="C25:H25" si="1">+SUM(C3:C22)</f>
        <v>650</v>
      </c>
      <c r="D25">
        <f t="shared" si="1"/>
        <v>308</v>
      </c>
      <c r="E25">
        <f t="shared" si="1"/>
        <v>523</v>
      </c>
      <c r="F25">
        <f t="shared" si="1"/>
        <v>145</v>
      </c>
      <c r="H25">
        <f t="shared" si="1"/>
        <v>1942</v>
      </c>
      <c r="I25">
        <f>+SUM(B25:F25)</f>
        <v>1942</v>
      </c>
    </row>
    <row r="26" spans="1:15">
      <c r="B26">
        <f>+B25*B2</f>
        <v>-632</v>
      </c>
      <c r="C26">
        <f t="shared" ref="C26:F26" si="2">+C25*C2</f>
        <v>-650</v>
      </c>
      <c r="D26">
        <f t="shared" si="2"/>
        <v>0</v>
      </c>
      <c r="E26">
        <f t="shared" si="2"/>
        <v>523</v>
      </c>
      <c r="F26">
        <f t="shared" si="2"/>
        <v>290</v>
      </c>
    </row>
    <row r="28" spans="1:15">
      <c r="B28">
        <f>+B25/$H$25</f>
        <v>0.1627188465499485</v>
      </c>
      <c r="C28">
        <f t="shared" ref="C28:F28" si="3">+C25/$H$25</f>
        <v>0.33470648815653964</v>
      </c>
      <c r="D28">
        <f t="shared" si="3"/>
        <v>0.15859938208032956</v>
      </c>
      <c r="E28">
        <f t="shared" si="3"/>
        <v>0.26930998970133885</v>
      </c>
      <c r="F28">
        <f t="shared" si="3"/>
        <v>7.4665293511843464E-2</v>
      </c>
    </row>
    <row r="29" spans="1:15">
      <c r="B29" s="3">
        <f>+B28*20</f>
        <v>3.2543769309989701</v>
      </c>
      <c r="C29" s="3">
        <f t="shared" ref="C29:F29" si="4">+C28*20</f>
        <v>6.6941297631307926</v>
      </c>
      <c r="D29" s="3">
        <f t="shared" si="4"/>
        <v>3.1719876416065911</v>
      </c>
      <c r="E29" s="3">
        <f t="shared" si="4"/>
        <v>5.3861997940267772</v>
      </c>
      <c r="F29" s="3">
        <f t="shared" si="4"/>
        <v>1.4933058702368693</v>
      </c>
      <c r="I29" t="s">
        <v>22</v>
      </c>
    </row>
    <row r="30" spans="1:15">
      <c r="A30" s="6" t="s">
        <v>21</v>
      </c>
      <c r="B30" s="9">
        <v>-2</v>
      </c>
      <c r="C30" s="9">
        <v>-1</v>
      </c>
      <c r="D30" s="9">
        <v>0</v>
      </c>
      <c r="E30" s="9">
        <v>1</v>
      </c>
      <c r="F30" s="9">
        <v>2</v>
      </c>
    </row>
    <row r="31" spans="1:15">
      <c r="A31" t="s">
        <v>0</v>
      </c>
      <c r="B31" s="7">
        <f>+(B3/100)*$H$1</f>
        <v>86.800000000000011</v>
      </c>
      <c r="C31" s="7">
        <f t="shared" ref="C31:F31" si="5">+(C3/100)*$H$1</f>
        <v>190.96</v>
      </c>
      <c r="D31" s="7">
        <f t="shared" si="5"/>
        <v>34.72</v>
      </c>
      <c r="E31" s="7">
        <f t="shared" si="5"/>
        <v>99.820000000000007</v>
      </c>
      <c r="F31" s="7">
        <f t="shared" si="5"/>
        <v>8.68</v>
      </c>
      <c r="H31" s="8">
        <f>+SUM(B31:F31)</f>
        <v>420.98</v>
      </c>
      <c r="I31">
        <f>+B31*B$30</f>
        <v>-173.60000000000002</v>
      </c>
      <c r="J31">
        <f t="shared" ref="J31:M46" si="6">+C31*C$30</f>
        <v>-190.96</v>
      </c>
      <c r="K31">
        <f t="shared" si="6"/>
        <v>0</v>
      </c>
      <c r="L31">
        <f t="shared" si="6"/>
        <v>99.820000000000007</v>
      </c>
      <c r="M31">
        <f t="shared" si="6"/>
        <v>17.36</v>
      </c>
      <c r="O31" s="12">
        <f>+SUM(I31:M31)/H31</f>
        <v>-0.58762886597938158</v>
      </c>
    </row>
    <row r="32" spans="1:15">
      <c r="A32" t="s">
        <v>1</v>
      </c>
      <c r="B32" s="7">
        <f t="shared" ref="B32:F47" si="7">+(B4/100)*$H$1</f>
        <v>60.760000000000005</v>
      </c>
      <c r="C32" s="7">
        <f t="shared" si="7"/>
        <v>208.32</v>
      </c>
      <c r="D32" s="7">
        <f t="shared" si="7"/>
        <v>47.74</v>
      </c>
      <c r="E32" s="7">
        <f t="shared" si="7"/>
        <v>86.800000000000011</v>
      </c>
      <c r="F32" s="7">
        <f t="shared" si="7"/>
        <v>17.36</v>
      </c>
      <c r="H32" s="8">
        <f t="shared" ref="H32:H51" si="8">+SUM(B32:F32)</f>
        <v>420.98</v>
      </c>
      <c r="I32">
        <f t="shared" ref="I32:M50" si="9">+B32*B$30</f>
        <v>-121.52000000000001</v>
      </c>
      <c r="J32">
        <f t="shared" si="6"/>
        <v>-208.32</v>
      </c>
      <c r="K32">
        <f t="shared" si="6"/>
        <v>0</v>
      </c>
      <c r="L32">
        <f t="shared" si="6"/>
        <v>86.800000000000011</v>
      </c>
      <c r="M32">
        <f t="shared" si="6"/>
        <v>34.72</v>
      </c>
      <c r="O32" s="12">
        <f t="shared" ref="O32:O50" si="10">+SUM(I32:M32)/H32</f>
        <v>-0.49484536082474229</v>
      </c>
    </row>
    <row r="33" spans="1:15">
      <c r="A33" t="s">
        <v>2</v>
      </c>
      <c r="B33" s="7">
        <f t="shared" si="7"/>
        <v>56.42</v>
      </c>
      <c r="C33" s="7">
        <f t="shared" si="7"/>
        <v>95.48</v>
      </c>
      <c r="D33" s="7">
        <f t="shared" si="7"/>
        <v>47.74</v>
      </c>
      <c r="E33" s="7">
        <f t="shared" si="7"/>
        <v>151.89999999999998</v>
      </c>
      <c r="F33" s="7">
        <f t="shared" si="7"/>
        <v>73.78</v>
      </c>
      <c r="H33" s="8">
        <f t="shared" si="8"/>
        <v>425.31999999999994</v>
      </c>
      <c r="I33">
        <f t="shared" si="9"/>
        <v>-112.84</v>
      </c>
      <c r="J33">
        <f t="shared" si="6"/>
        <v>-95.48</v>
      </c>
      <c r="K33">
        <f t="shared" si="6"/>
        <v>0</v>
      </c>
      <c r="L33">
        <f t="shared" si="6"/>
        <v>151.89999999999998</v>
      </c>
      <c r="M33">
        <f t="shared" si="6"/>
        <v>147.56</v>
      </c>
      <c r="O33" s="12">
        <f t="shared" si="10"/>
        <v>0.21428571428571427</v>
      </c>
    </row>
    <row r="34" spans="1:15">
      <c r="A34" t="s">
        <v>3</v>
      </c>
      <c r="B34" s="7">
        <f t="shared" si="7"/>
        <v>104.16</v>
      </c>
      <c r="C34" s="7">
        <f t="shared" si="7"/>
        <v>190.96</v>
      </c>
      <c r="D34" s="7">
        <f t="shared" si="7"/>
        <v>39.059999999999995</v>
      </c>
      <c r="E34" s="7">
        <f t="shared" si="7"/>
        <v>78.11999999999999</v>
      </c>
      <c r="F34" s="7">
        <f t="shared" si="7"/>
        <v>8.68</v>
      </c>
      <c r="G34" s="5"/>
      <c r="H34" s="8">
        <f t="shared" si="8"/>
        <v>420.98</v>
      </c>
      <c r="I34">
        <f t="shared" si="9"/>
        <v>-208.32</v>
      </c>
      <c r="J34">
        <f t="shared" si="6"/>
        <v>-190.96</v>
      </c>
      <c r="K34">
        <f t="shared" si="6"/>
        <v>0</v>
      </c>
      <c r="L34">
        <f t="shared" si="6"/>
        <v>78.11999999999999</v>
      </c>
      <c r="M34">
        <f t="shared" si="6"/>
        <v>17.36</v>
      </c>
      <c r="O34" s="12">
        <f t="shared" si="10"/>
        <v>-0.72164948453608235</v>
      </c>
    </row>
    <row r="35" spans="1:15">
      <c r="A35" t="s">
        <v>4</v>
      </c>
      <c r="B35" s="7">
        <f t="shared" si="7"/>
        <v>108.5</v>
      </c>
      <c r="C35" s="7">
        <f t="shared" si="7"/>
        <v>104.16</v>
      </c>
      <c r="D35" s="7">
        <f t="shared" si="7"/>
        <v>104.16</v>
      </c>
      <c r="E35" s="7">
        <f t="shared" si="7"/>
        <v>86.800000000000011</v>
      </c>
      <c r="F35" s="7">
        <f t="shared" si="7"/>
        <v>17.36</v>
      </c>
      <c r="H35" s="8">
        <f t="shared" si="8"/>
        <v>420.98</v>
      </c>
      <c r="I35">
        <f t="shared" si="9"/>
        <v>-217</v>
      </c>
      <c r="J35">
        <f t="shared" si="6"/>
        <v>-104.16</v>
      </c>
      <c r="K35">
        <f t="shared" si="6"/>
        <v>0</v>
      </c>
      <c r="L35">
        <f t="shared" si="6"/>
        <v>86.800000000000011</v>
      </c>
      <c r="M35">
        <f t="shared" si="6"/>
        <v>34.72</v>
      </c>
      <c r="O35" s="12">
        <f t="shared" si="10"/>
        <v>-0.47422680412371121</v>
      </c>
    </row>
    <row r="36" spans="1:15">
      <c r="A36" t="s">
        <v>5</v>
      </c>
      <c r="B36" s="7">
        <f t="shared" si="7"/>
        <v>91.14</v>
      </c>
      <c r="C36" s="7">
        <f t="shared" si="7"/>
        <v>108.5</v>
      </c>
      <c r="D36" s="7">
        <f t="shared" si="7"/>
        <v>91.14</v>
      </c>
      <c r="E36" s="7">
        <f t="shared" si="7"/>
        <v>112.84</v>
      </c>
      <c r="F36" s="7">
        <f t="shared" si="7"/>
        <v>17.36</v>
      </c>
      <c r="G36" s="5"/>
      <c r="H36" s="8">
        <f t="shared" si="8"/>
        <v>420.98</v>
      </c>
      <c r="I36">
        <f t="shared" si="9"/>
        <v>-182.28</v>
      </c>
      <c r="J36">
        <f t="shared" si="6"/>
        <v>-108.5</v>
      </c>
      <c r="K36">
        <f t="shared" si="6"/>
        <v>0</v>
      </c>
      <c r="L36">
        <f t="shared" si="6"/>
        <v>112.84</v>
      </c>
      <c r="M36">
        <f t="shared" si="6"/>
        <v>34.72</v>
      </c>
      <c r="O36" s="12">
        <f t="shared" si="10"/>
        <v>-0.34020618556701021</v>
      </c>
    </row>
    <row r="37" spans="1:15">
      <c r="A37" t="s">
        <v>6</v>
      </c>
      <c r="B37" s="7">
        <f t="shared" si="7"/>
        <v>4.34</v>
      </c>
      <c r="C37" s="7">
        <f t="shared" si="7"/>
        <v>13.02</v>
      </c>
      <c r="D37" s="7">
        <f t="shared" si="7"/>
        <v>69.44</v>
      </c>
      <c r="E37" s="7">
        <f t="shared" si="7"/>
        <v>182.28</v>
      </c>
      <c r="F37" s="7">
        <f t="shared" si="7"/>
        <v>147.56</v>
      </c>
      <c r="H37" s="8">
        <f t="shared" si="8"/>
        <v>416.64</v>
      </c>
      <c r="I37">
        <f t="shared" si="9"/>
        <v>-8.68</v>
      </c>
      <c r="J37">
        <f t="shared" si="6"/>
        <v>-13.02</v>
      </c>
      <c r="K37">
        <f t="shared" si="6"/>
        <v>0</v>
      </c>
      <c r="L37">
        <f t="shared" si="6"/>
        <v>182.28</v>
      </c>
      <c r="M37">
        <f t="shared" si="6"/>
        <v>295.12</v>
      </c>
      <c r="O37" s="12">
        <f t="shared" si="10"/>
        <v>1.0937500000000002</v>
      </c>
    </row>
    <row r="38" spans="1:15">
      <c r="A38" t="s">
        <v>7</v>
      </c>
      <c r="B38" s="7">
        <f t="shared" si="7"/>
        <v>39.059999999999995</v>
      </c>
      <c r="C38" s="7">
        <f t="shared" si="7"/>
        <v>108.5</v>
      </c>
      <c r="D38" s="7">
        <f t="shared" si="7"/>
        <v>125.85999999999999</v>
      </c>
      <c r="E38" s="7">
        <f t="shared" si="7"/>
        <v>121.52000000000001</v>
      </c>
      <c r="F38" s="7">
        <f t="shared" si="7"/>
        <v>21.700000000000003</v>
      </c>
      <c r="H38" s="8">
        <f t="shared" si="8"/>
        <v>416.63999999999993</v>
      </c>
      <c r="I38">
        <f t="shared" si="9"/>
        <v>-78.11999999999999</v>
      </c>
      <c r="J38">
        <f t="shared" si="6"/>
        <v>-108.5</v>
      </c>
      <c r="K38">
        <f t="shared" si="6"/>
        <v>0</v>
      </c>
      <c r="L38">
        <f t="shared" si="6"/>
        <v>121.52000000000001</v>
      </c>
      <c r="M38">
        <f t="shared" si="6"/>
        <v>43.400000000000006</v>
      </c>
      <c r="O38" s="12">
        <f t="shared" si="10"/>
        <v>-5.2083333333333315E-2</v>
      </c>
    </row>
    <row r="39" spans="1:15">
      <c r="A39" t="s">
        <v>8</v>
      </c>
      <c r="B39" s="7">
        <f t="shared" si="7"/>
        <v>186.62</v>
      </c>
      <c r="C39" s="7">
        <f t="shared" si="7"/>
        <v>190.96</v>
      </c>
      <c r="D39" s="7">
        <f t="shared" si="7"/>
        <v>8.68</v>
      </c>
      <c r="E39" s="7">
        <f t="shared" si="7"/>
        <v>26.04</v>
      </c>
      <c r="F39" s="7">
        <f t="shared" si="7"/>
        <v>8.68</v>
      </c>
      <c r="H39" s="8">
        <f t="shared" si="8"/>
        <v>420.98000000000008</v>
      </c>
      <c r="I39">
        <f t="shared" si="9"/>
        <v>-373.24</v>
      </c>
      <c r="J39">
        <f t="shared" si="6"/>
        <v>-190.96</v>
      </c>
      <c r="K39">
        <f t="shared" si="6"/>
        <v>0</v>
      </c>
      <c r="L39">
        <f t="shared" si="6"/>
        <v>26.04</v>
      </c>
      <c r="M39">
        <f t="shared" si="6"/>
        <v>17.36</v>
      </c>
      <c r="O39" s="12">
        <f t="shared" si="10"/>
        <v>-1.2371134020618557</v>
      </c>
    </row>
    <row r="40" spans="1:15">
      <c r="A40" t="s">
        <v>9</v>
      </c>
      <c r="B40" s="7">
        <f t="shared" si="7"/>
        <v>134.54</v>
      </c>
      <c r="C40" s="7">
        <f t="shared" si="7"/>
        <v>225.68</v>
      </c>
      <c r="D40" s="7">
        <f t="shared" si="7"/>
        <v>8.68</v>
      </c>
      <c r="E40" s="7">
        <f t="shared" si="7"/>
        <v>39.059999999999995</v>
      </c>
      <c r="F40" s="7">
        <f t="shared" si="7"/>
        <v>13.02</v>
      </c>
      <c r="H40" s="8">
        <f t="shared" si="8"/>
        <v>420.98</v>
      </c>
      <c r="I40">
        <f t="shared" si="9"/>
        <v>-269.08</v>
      </c>
      <c r="J40">
        <f t="shared" si="6"/>
        <v>-225.68</v>
      </c>
      <c r="K40">
        <f t="shared" si="6"/>
        <v>0</v>
      </c>
      <c r="L40">
        <f t="shared" si="6"/>
        <v>39.059999999999995</v>
      </c>
      <c r="M40">
        <f t="shared" si="6"/>
        <v>26.04</v>
      </c>
      <c r="O40" s="12">
        <f t="shared" si="10"/>
        <v>-1.0206185567010309</v>
      </c>
    </row>
    <row r="41" spans="1:15">
      <c r="A41" t="s">
        <v>10</v>
      </c>
      <c r="B41" s="7">
        <f t="shared" si="7"/>
        <v>95.48</v>
      </c>
      <c r="C41" s="7">
        <f t="shared" si="7"/>
        <v>151.89999999999998</v>
      </c>
      <c r="D41" s="7">
        <f t="shared" si="7"/>
        <v>69.44</v>
      </c>
      <c r="E41" s="7">
        <f t="shared" si="7"/>
        <v>99.820000000000007</v>
      </c>
      <c r="F41" s="7">
        <f t="shared" si="7"/>
        <v>4.34</v>
      </c>
      <c r="G41" s="5"/>
      <c r="H41" s="8">
        <f t="shared" si="8"/>
        <v>420.97999999999996</v>
      </c>
      <c r="I41">
        <f t="shared" si="9"/>
        <v>-190.96</v>
      </c>
      <c r="J41">
        <f t="shared" si="6"/>
        <v>-151.89999999999998</v>
      </c>
      <c r="K41">
        <f t="shared" si="6"/>
        <v>0</v>
      </c>
      <c r="L41">
        <f t="shared" si="6"/>
        <v>99.820000000000007</v>
      </c>
      <c r="M41">
        <f t="shared" si="6"/>
        <v>8.68</v>
      </c>
      <c r="O41" s="12">
        <f t="shared" si="10"/>
        <v>-0.55670103092783518</v>
      </c>
    </row>
    <row r="42" spans="1:15">
      <c r="A42" t="s">
        <v>11</v>
      </c>
      <c r="B42" s="7">
        <f t="shared" si="7"/>
        <v>26.04</v>
      </c>
      <c r="C42" s="7">
        <f t="shared" si="7"/>
        <v>99.820000000000007</v>
      </c>
      <c r="D42" s="7">
        <f t="shared" si="7"/>
        <v>112.84</v>
      </c>
      <c r="E42" s="7">
        <f t="shared" si="7"/>
        <v>143.22</v>
      </c>
      <c r="F42" s="7">
        <f t="shared" si="7"/>
        <v>39.059999999999995</v>
      </c>
      <c r="H42" s="8">
        <f t="shared" si="8"/>
        <v>420.98</v>
      </c>
      <c r="I42">
        <f t="shared" si="9"/>
        <v>-52.08</v>
      </c>
      <c r="J42">
        <f t="shared" si="6"/>
        <v>-99.820000000000007</v>
      </c>
      <c r="K42">
        <f t="shared" si="6"/>
        <v>0</v>
      </c>
      <c r="L42">
        <f t="shared" si="6"/>
        <v>143.22</v>
      </c>
      <c r="M42">
        <f t="shared" si="6"/>
        <v>78.11999999999999</v>
      </c>
      <c r="O42" s="12">
        <f t="shared" si="10"/>
        <v>0.16494845360824736</v>
      </c>
    </row>
    <row r="43" spans="1:15">
      <c r="A43" t="s">
        <v>12</v>
      </c>
      <c r="B43" s="7">
        <f t="shared" si="7"/>
        <v>104.16</v>
      </c>
      <c r="C43" s="7">
        <f t="shared" si="7"/>
        <v>160.57999999999998</v>
      </c>
      <c r="D43" s="7">
        <f t="shared" si="7"/>
        <v>82.460000000000008</v>
      </c>
      <c r="E43" s="7">
        <f t="shared" si="7"/>
        <v>56.42</v>
      </c>
      <c r="F43" s="7">
        <f t="shared" si="7"/>
        <v>17.36</v>
      </c>
      <c r="G43" s="5"/>
      <c r="H43" s="8">
        <f t="shared" si="8"/>
        <v>420.98000000000008</v>
      </c>
      <c r="I43">
        <f t="shared" si="9"/>
        <v>-208.32</v>
      </c>
      <c r="J43">
        <f t="shared" si="6"/>
        <v>-160.57999999999998</v>
      </c>
      <c r="K43">
        <f t="shared" si="6"/>
        <v>0</v>
      </c>
      <c r="L43">
        <f t="shared" si="6"/>
        <v>56.42</v>
      </c>
      <c r="M43">
        <f t="shared" si="6"/>
        <v>34.72</v>
      </c>
      <c r="O43" s="12">
        <f t="shared" si="10"/>
        <v>-0.65979381443298957</v>
      </c>
    </row>
    <row r="44" spans="1:15">
      <c r="A44" t="s">
        <v>13</v>
      </c>
      <c r="B44" s="7">
        <f t="shared" si="7"/>
        <v>30.380000000000003</v>
      </c>
      <c r="C44" s="7">
        <f t="shared" si="7"/>
        <v>164.92000000000002</v>
      </c>
      <c r="D44" s="7">
        <f t="shared" si="7"/>
        <v>34.72</v>
      </c>
      <c r="E44" s="7">
        <f t="shared" si="7"/>
        <v>169.26000000000002</v>
      </c>
      <c r="F44" s="7">
        <f t="shared" si="7"/>
        <v>26.04</v>
      </c>
      <c r="G44" s="5"/>
      <c r="H44" s="8">
        <f t="shared" si="8"/>
        <v>425.32000000000005</v>
      </c>
      <c r="I44">
        <f t="shared" si="9"/>
        <v>-60.760000000000005</v>
      </c>
      <c r="J44">
        <f t="shared" si="6"/>
        <v>-164.92000000000002</v>
      </c>
      <c r="K44">
        <f t="shared" si="6"/>
        <v>0</v>
      </c>
      <c r="L44">
        <f t="shared" si="6"/>
        <v>169.26000000000002</v>
      </c>
      <c r="M44">
        <f t="shared" si="6"/>
        <v>52.08</v>
      </c>
      <c r="O44" s="12">
        <f t="shared" si="10"/>
        <v>-1.0204081632653034E-2</v>
      </c>
    </row>
    <row r="45" spans="1:15">
      <c r="A45" t="s">
        <v>14</v>
      </c>
      <c r="B45" s="7">
        <f t="shared" si="7"/>
        <v>73.78</v>
      </c>
      <c r="C45" s="7">
        <f t="shared" si="7"/>
        <v>164.92000000000002</v>
      </c>
      <c r="D45" s="7">
        <f t="shared" si="7"/>
        <v>65.099999999999994</v>
      </c>
      <c r="E45" s="7">
        <f t="shared" si="7"/>
        <v>86.800000000000011</v>
      </c>
      <c r="F45" s="7">
        <f t="shared" si="7"/>
        <v>34.72</v>
      </c>
      <c r="H45" s="8">
        <f t="shared" si="8"/>
        <v>425.32000000000005</v>
      </c>
      <c r="I45">
        <f t="shared" si="9"/>
        <v>-147.56</v>
      </c>
      <c r="J45">
        <f t="shared" si="6"/>
        <v>-164.92000000000002</v>
      </c>
      <c r="K45">
        <f t="shared" si="6"/>
        <v>0</v>
      </c>
      <c r="L45">
        <f t="shared" si="6"/>
        <v>86.800000000000011</v>
      </c>
      <c r="M45">
        <f t="shared" si="6"/>
        <v>69.44</v>
      </c>
      <c r="O45" s="12">
        <f t="shared" si="10"/>
        <v>-0.36734693877551017</v>
      </c>
    </row>
    <row r="46" spans="1:15">
      <c r="A46" t="s">
        <v>15</v>
      </c>
      <c r="B46" s="7">
        <f t="shared" si="7"/>
        <v>0</v>
      </c>
      <c r="C46" s="7">
        <f t="shared" si="7"/>
        <v>47.74</v>
      </c>
      <c r="D46" s="7">
        <f t="shared" si="7"/>
        <v>73.78</v>
      </c>
      <c r="E46" s="7">
        <f t="shared" si="7"/>
        <v>225.68</v>
      </c>
      <c r="F46" s="7">
        <f t="shared" si="7"/>
        <v>73.78</v>
      </c>
      <c r="H46" s="8">
        <f t="shared" si="8"/>
        <v>420.98</v>
      </c>
      <c r="I46">
        <f t="shared" si="9"/>
        <v>0</v>
      </c>
      <c r="J46">
        <f t="shared" si="6"/>
        <v>-47.74</v>
      </c>
      <c r="K46">
        <f t="shared" si="6"/>
        <v>0</v>
      </c>
      <c r="L46">
        <f t="shared" si="6"/>
        <v>225.68</v>
      </c>
      <c r="M46">
        <f t="shared" si="6"/>
        <v>147.56</v>
      </c>
      <c r="O46" s="12">
        <f t="shared" si="10"/>
        <v>0.77319587628865971</v>
      </c>
    </row>
    <row r="47" spans="1:15">
      <c r="A47" t="s">
        <v>16</v>
      </c>
      <c r="B47" s="7">
        <f t="shared" si="7"/>
        <v>34.72</v>
      </c>
      <c r="C47" s="7">
        <f t="shared" si="7"/>
        <v>82.460000000000008</v>
      </c>
      <c r="D47" s="7">
        <f t="shared" si="7"/>
        <v>99.820000000000007</v>
      </c>
      <c r="E47" s="7">
        <f t="shared" si="7"/>
        <v>151.89999999999998</v>
      </c>
      <c r="F47" s="7">
        <f t="shared" si="7"/>
        <v>56.42</v>
      </c>
      <c r="H47" s="8">
        <f t="shared" si="8"/>
        <v>425.32</v>
      </c>
      <c r="I47">
        <f t="shared" si="9"/>
        <v>-69.44</v>
      </c>
      <c r="J47">
        <f t="shared" si="9"/>
        <v>-82.460000000000008</v>
      </c>
      <c r="K47">
        <f t="shared" si="9"/>
        <v>0</v>
      </c>
      <c r="L47">
        <f t="shared" si="9"/>
        <v>151.89999999999998</v>
      </c>
      <c r="M47">
        <f t="shared" si="9"/>
        <v>112.84</v>
      </c>
      <c r="O47" s="12">
        <f t="shared" si="10"/>
        <v>0.26530612244897955</v>
      </c>
    </row>
    <row r="48" spans="1:15">
      <c r="A48" t="s">
        <v>17</v>
      </c>
      <c r="B48" s="7">
        <f t="shared" ref="B48:F50" si="11">+(B20/100)*$H$1</f>
        <v>78.11999999999999</v>
      </c>
      <c r="C48" s="7">
        <f t="shared" si="11"/>
        <v>212.66</v>
      </c>
      <c r="D48" s="7">
        <f t="shared" si="11"/>
        <v>52.08</v>
      </c>
      <c r="E48" s="7">
        <f t="shared" si="11"/>
        <v>69.44</v>
      </c>
      <c r="F48" s="7">
        <f t="shared" si="11"/>
        <v>8.68</v>
      </c>
      <c r="H48" s="8">
        <f t="shared" si="8"/>
        <v>420.97999999999996</v>
      </c>
      <c r="I48">
        <f t="shared" si="9"/>
        <v>-156.23999999999998</v>
      </c>
      <c r="J48">
        <f t="shared" si="9"/>
        <v>-212.66</v>
      </c>
      <c r="K48">
        <f t="shared" si="9"/>
        <v>0</v>
      </c>
      <c r="L48">
        <f t="shared" si="9"/>
        <v>69.44</v>
      </c>
      <c r="M48">
        <f t="shared" si="9"/>
        <v>17.36</v>
      </c>
      <c r="O48" s="12">
        <f t="shared" si="10"/>
        <v>-0.67010309278350511</v>
      </c>
    </row>
    <row r="49" spans="1:15">
      <c r="A49" t="s">
        <v>18</v>
      </c>
      <c r="B49" s="7">
        <f t="shared" si="11"/>
        <v>34.72</v>
      </c>
      <c r="C49" s="7">
        <f t="shared" si="11"/>
        <v>160.57999999999998</v>
      </c>
      <c r="D49" s="7">
        <f t="shared" si="11"/>
        <v>60.760000000000005</v>
      </c>
      <c r="E49" s="7">
        <f t="shared" si="11"/>
        <v>143.22</v>
      </c>
      <c r="F49" s="7">
        <f t="shared" si="11"/>
        <v>21.700000000000003</v>
      </c>
      <c r="G49" s="5"/>
      <c r="H49" s="8">
        <f t="shared" si="8"/>
        <v>420.97999999999996</v>
      </c>
      <c r="I49">
        <f t="shared" si="9"/>
        <v>-69.44</v>
      </c>
      <c r="J49">
        <f t="shared" si="9"/>
        <v>-160.57999999999998</v>
      </c>
      <c r="K49">
        <f t="shared" si="9"/>
        <v>0</v>
      </c>
      <c r="L49">
        <f t="shared" si="9"/>
        <v>143.22</v>
      </c>
      <c r="M49">
        <f t="shared" si="9"/>
        <v>43.400000000000006</v>
      </c>
      <c r="O49" s="12">
        <f t="shared" si="10"/>
        <v>-0.10309278350515459</v>
      </c>
    </row>
    <row r="50" spans="1:15">
      <c r="A50" t="s">
        <v>19</v>
      </c>
      <c r="B50" s="7">
        <f t="shared" si="11"/>
        <v>21.700000000000003</v>
      </c>
      <c r="C50" s="7">
        <f t="shared" si="11"/>
        <v>138.88</v>
      </c>
      <c r="D50" s="7">
        <f t="shared" si="11"/>
        <v>108.5</v>
      </c>
      <c r="E50" s="7">
        <f t="shared" si="11"/>
        <v>138.88</v>
      </c>
      <c r="F50" s="7">
        <f t="shared" si="11"/>
        <v>13.02</v>
      </c>
      <c r="H50" s="8">
        <f t="shared" si="8"/>
        <v>420.97999999999996</v>
      </c>
      <c r="I50">
        <f t="shared" si="9"/>
        <v>-43.400000000000006</v>
      </c>
      <c r="J50">
        <f t="shared" si="9"/>
        <v>-138.88</v>
      </c>
      <c r="K50">
        <f t="shared" si="9"/>
        <v>0</v>
      </c>
      <c r="L50">
        <f t="shared" si="9"/>
        <v>138.88</v>
      </c>
      <c r="M50">
        <f t="shared" si="9"/>
        <v>26.04</v>
      </c>
      <c r="O50" s="12">
        <f t="shared" si="10"/>
        <v>-4.1237113402061876E-2</v>
      </c>
    </row>
    <row r="51" spans="1:15">
      <c r="B51" s="8">
        <f>+SUM(B31:B50)</f>
        <v>1371.44</v>
      </c>
      <c r="C51" s="8">
        <f t="shared" ref="C51:F51" si="12">+SUM(C31:C50)</f>
        <v>2820.9999999999995</v>
      </c>
      <c r="D51" s="8">
        <f t="shared" si="12"/>
        <v>1336.7199999999998</v>
      </c>
      <c r="E51" s="8">
        <f t="shared" si="12"/>
        <v>2269.8199999999997</v>
      </c>
      <c r="F51" s="8">
        <f t="shared" si="12"/>
        <v>629.29999999999984</v>
      </c>
      <c r="H51" s="8">
        <f t="shared" si="8"/>
        <v>8428.2799999999988</v>
      </c>
      <c r="I51">
        <f>+H51/20</f>
        <v>421.41399999999993</v>
      </c>
    </row>
    <row r="52" spans="1:15">
      <c r="B52" s="6"/>
      <c r="C52" s="6"/>
      <c r="D52" s="6"/>
      <c r="E52" s="6"/>
      <c r="F52" s="6"/>
      <c r="G52" s="6"/>
      <c r="H52" s="21">
        <f>+H51/H1/20</f>
        <v>0.97099999999999986</v>
      </c>
      <c r="I52" s="22" t="s">
        <v>26</v>
      </c>
    </row>
    <row r="53" spans="1:15">
      <c r="H53" s="21">
        <f>+H51/H1</f>
        <v>19.419999999999998</v>
      </c>
      <c r="I53" s="22" t="s">
        <v>27</v>
      </c>
    </row>
    <row r="57" spans="1:15">
      <c r="A57" s="6" t="s">
        <v>24</v>
      </c>
    </row>
    <row r="58" spans="1:15">
      <c r="A58" t="s">
        <v>8</v>
      </c>
      <c r="B58" s="36">
        <v>186.62</v>
      </c>
      <c r="C58" s="7">
        <v>190.96</v>
      </c>
      <c r="D58" s="37">
        <v>8.68</v>
      </c>
      <c r="E58" s="37">
        <v>26.04</v>
      </c>
      <c r="F58" s="7">
        <v>8.68</v>
      </c>
      <c r="G58" s="7"/>
      <c r="H58" s="7">
        <v>420.98000000000008</v>
      </c>
      <c r="I58" s="7">
        <v>-373.24</v>
      </c>
      <c r="J58" s="7">
        <v>-190.96</v>
      </c>
      <c r="K58" s="7">
        <v>0</v>
      </c>
      <c r="L58" s="13">
        <v>26.04</v>
      </c>
      <c r="M58" s="13">
        <v>17.36</v>
      </c>
      <c r="O58" s="13">
        <v>-1.2371134020618557</v>
      </c>
    </row>
    <row r="59" spans="1:15">
      <c r="A59" t="s">
        <v>9</v>
      </c>
      <c r="B59" s="7">
        <v>134.54</v>
      </c>
      <c r="C59" s="38">
        <v>225.68</v>
      </c>
      <c r="D59" s="37">
        <v>8.68</v>
      </c>
      <c r="E59" s="7">
        <v>39.059999999999995</v>
      </c>
      <c r="F59" s="7">
        <v>13.02</v>
      </c>
      <c r="G59" s="7"/>
      <c r="H59" s="7">
        <v>420.98</v>
      </c>
      <c r="I59" s="7">
        <v>-269.08</v>
      </c>
      <c r="J59" s="7">
        <v>-225.68</v>
      </c>
      <c r="K59" s="7">
        <v>0</v>
      </c>
      <c r="L59" s="13">
        <v>39.059999999999995</v>
      </c>
      <c r="M59" s="13">
        <v>26.04</v>
      </c>
      <c r="O59" s="13">
        <v>-1.0206185567010309</v>
      </c>
    </row>
    <row r="60" spans="1:15">
      <c r="A60" t="s">
        <v>3</v>
      </c>
      <c r="B60" s="7">
        <v>104.16</v>
      </c>
      <c r="C60" s="7">
        <v>190.96</v>
      </c>
      <c r="D60" s="7">
        <v>39.059999999999995</v>
      </c>
      <c r="E60" s="7">
        <v>78.11999999999999</v>
      </c>
      <c r="F60" s="7">
        <v>8.68</v>
      </c>
      <c r="G60" s="7"/>
      <c r="H60" s="7">
        <v>420.98</v>
      </c>
      <c r="I60" s="7">
        <v>-208.32</v>
      </c>
      <c r="J60" s="7">
        <v>-190.96</v>
      </c>
      <c r="K60" s="7">
        <v>0</v>
      </c>
      <c r="L60" s="13">
        <v>78.11999999999999</v>
      </c>
      <c r="M60" s="13">
        <v>17.36</v>
      </c>
      <c r="O60" s="13">
        <v>-0.72164948453608235</v>
      </c>
    </row>
    <row r="61" spans="1:15">
      <c r="A61" t="s">
        <v>17</v>
      </c>
      <c r="B61" s="7">
        <v>78.11999999999999</v>
      </c>
      <c r="C61" s="7">
        <v>212.66</v>
      </c>
      <c r="D61" s="7">
        <v>52.08</v>
      </c>
      <c r="E61" s="7">
        <v>69.44</v>
      </c>
      <c r="F61" s="7">
        <v>8.68</v>
      </c>
      <c r="G61" s="7"/>
      <c r="H61" s="7">
        <v>420.97999999999996</v>
      </c>
      <c r="I61" s="7">
        <v>-156.23999999999998</v>
      </c>
      <c r="J61" s="7">
        <v>-212.66</v>
      </c>
      <c r="K61" s="7">
        <v>0</v>
      </c>
      <c r="L61" s="13">
        <v>69.44</v>
      </c>
      <c r="M61" s="13">
        <v>17.36</v>
      </c>
      <c r="O61" s="13">
        <v>-0.67010309278350511</v>
      </c>
    </row>
    <row r="62" spans="1:15">
      <c r="A62" t="s">
        <v>12</v>
      </c>
      <c r="B62" s="7">
        <v>104.16</v>
      </c>
      <c r="C62" s="7">
        <v>160.57999999999998</v>
      </c>
      <c r="D62" s="7">
        <v>82.460000000000008</v>
      </c>
      <c r="E62" s="7">
        <v>56.42</v>
      </c>
      <c r="F62" s="7">
        <v>17.36</v>
      </c>
      <c r="G62" s="7"/>
      <c r="H62" s="7">
        <v>420.98000000000008</v>
      </c>
      <c r="I62" s="7">
        <v>-208.32</v>
      </c>
      <c r="J62" s="7">
        <v>-160.57999999999998</v>
      </c>
      <c r="K62" s="7">
        <v>0</v>
      </c>
      <c r="L62" s="13">
        <v>56.42</v>
      </c>
      <c r="M62" s="13">
        <v>34.72</v>
      </c>
      <c r="O62" s="13">
        <v>-0.65979381443298957</v>
      </c>
    </row>
    <row r="63" spans="1:15">
      <c r="A63" t="s">
        <v>0</v>
      </c>
      <c r="B63" s="7">
        <v>86.800000000000011</v>
      </c>
      <c r="C63" s="7">
        <v>190.96</v>
      </c>
      <c r="D63" s="7">
        <v>34.72</v>
      </c>
      <c r="E63" s="7">
        <v>99.820000000000007</v>
      </c>
      <c r="F63" s="7">
        <v>8.68</v>
      </c>
      <c r="G63" s="7"/>
      <c r="H63" s="7">
        <v>420.98</v>
      </c>
      <c r="I63" s="7">
        <v>-173.60000000000002</v>
      </c>
      <c r="J63" s="7">
        <v>-190.96</v>
      </c>
      <c r="K63" s="7">
        <v>0</v>
      </c>
      <c r="L63" s="13">
        <v>99.820000000000007</v>
      </c>
      <c r="M63" s="13">
        <v>17.36</v>
      </c>
      <c r="O63" s="13">
        <v>-0.58762886597938158</v>
      </c>
    </row>
    <row r="64" spans="1:15">
      <c r="A64" t="s">
        <v>10</v>
      </c>
      <c r="B64" s="7">
        <v>95.48</v>
      </c>
      <c r="C64" s="7">
        <v>151.89999999999998</v>
      </c>
      <c r="D64" s="7">
        <v>69.44</v>
      </c>
      <c r="E64" s="7">
        <v>99.820000000000007</v>
      </c>
      <c r="F64" s="37">
        <v>4.34</v>
      </c>
      <c r="G64" s="7"/>
      <c r="H64" s="7">
        <v>420.97999999999996</v>
      </c>
      <c r="I64" s="7">
        <v>-190.96</v>
      </c>
      <c r="J64" s="7">
        <v>-151.89999999999998</v>
      </c>
      <c r="K64" s="7">
        <v>0</v>
      </c>
      <c r="L64" s="13">
        <v>99.820000000000007</v>
      </c>
      <c r="M64" s="13">
        <v>8.68</v>
      </c>
      <c r="O64" s="13">
        <v>-0.55670103092783518</v>
      </c>
    </row>
    <row r="65" spans="1:15">
      <c r="A65" t="s">
        <v>1</v>
      </c>
      <c r="B65" s="7">
        <v>60.760000000000005</v>
      </c>
      <c r="C65" s="7">
        <v>208.32</v>
      </c>
      <c r="D65" s="7">
        <v>47.74</v>
      </c>
      <c r="E65" s="7">
        <v>86.800000000000011</v>
      </c>
      <c r="F65" s="7">
        <v>17.36</v>
      </c>
      <c r="G65" s="7"/>
      <c r="H65" s="7">
        <v>420.98</v>
      </c>
      <c r="I65" s="7">
        <v>-121.52000000000001</v>
      </c>
      <c r="J65" s="7">
        <v>-208.32</v>
      </c>
      <c r="K65" s="7">
        <v>0</v>
      </c>
      <c r="L65" s="13">
        <v>86.800000000000011</v>
      </c>
      <c r="M65" s="13">
        <v>34.72</v>
      </c>
      <c r="O65" s="13">
        <v>-0.49484536082474229</v>
      </c>
    </row>
    <row r="66" spans="1:15">
      <c r="A66" t="s">
        <v>4</v>
      </c>
      <c r="B66" s="7">
        <v>108.5</v>
      </c>
      <c r="C66" s="7">
        <v>104.16</v>
      </c>
      <c r="D66" s="7">
        <v>104.16</v>
      </c>
      <c r="E66" s="7">
        <v>86.800000000000011</v>
      </c>
      <c r="F66" s="7">
        <v>17.36</v>
      </c>
      <c r="G66" s="7"/>
      <c r="H66" s="7">
        <v>420.98</v>
      </c>
      <c r="I66" s="7">
        <v>-217</v>
      </c>
      <c r="J66" s="7">
        <v>-104.16</v>
      </c>
      <c r="K66" s="7">
        <v>0</v>
      </c>
      <c r="L66" s="13">
        <v>86.800000000000011</v>
      </c>
      <c r="M66" s="13">
        <v>34.72</v>
      </c>
      <c r="O66" s="13">
        <v>-0.47422680412371121</v>
      </c>
    </row>
    <row r="67" spans="1:15">
      <c r="A67" t="s">
        <v>14</v>
      </c>
      <c r="B67" s="7">
        <v>73.78</v>
      </c>
      <c r="C67" s="7">
        <v>164.92000000000002</v>
      </c>
      <c r="D67" s="7">
        <v>65.099999999999994</v>
      </c>
      <c r="E67" s="7">
        <v>86.800000000000011</v>
      </c>
      <c r="F67" s="7">
        <v>34.72</v>
      </c>
      <c r="G67" s="7"/>
      <c r="H67" s="7">
        <v>425.32000000000005</v>
      </c>
      <c r="I67" s="7">
        <v>-147.56</v>
      </c>
      <c r="J67" s="7">
        <v>-164.92000000000002</v>
      </c>
      <c r="K67" s="7">
        <v>0</v>
      </c>
      <c r="L67" s="13">
        <v>86.800000000000011</v>
      </c>
      <c r="M67" s="13">
        <v>69.44</v>
      </c>
      <c r="O67" s="13">
        <v>-0.36734693877551017</v>
      </c>
    </row>
    <row r="68" spans="1:15">
      <c r="A68" t="s">
        <v>5</v>
      </c>
      <c r="B68" s="7">
        <v>91.14</v>
      </c>
      <c r="C68" s="7">
        <v>108.5</v>
      </c>
      <c r="D68" s="7">
        <v>91.14</v>
      </c>
      <c r="E68" s="7">
        <v>112.84</v>
      </c>
      <c r="F68" s="7">
        <v>17.36</v>
      </c>
      <c r="G68" s="7"/>
      <c r="H68" s="7">
        <v>420.98</v>
      </c>
      <c r="I68" s="7">
        <v>-182.28</v>
      </c>
      <c r="J68" s="7">
        <v>-108.5</v>
      </c>
      <c r="K68" s="7">
        <v>0</v>
      </c>
      <c r="L68" s="13">
        <v>112.84</v>
      </c>
      <c r="M68" s="13">
        <v>34.72</v>
      </c>
      <c r="O68" s="13">
        <v>-0.34020618556701021</v>
      </c>
    </row>
    <row r="69" spans="1:15">
      <c r="A69" t="s">
        <v>18</v>
      </c>
      <c r="B69" s="7">
        <v>34.72</v>
      </c>
      <c r="C69" s="7">
        <v>160.57999999999998</v>
      </c>
      <c r="D69" s="7">
        <v>60.760000000000005</v>
      </c>
      <c r="E69" s="7">
        <v>143.22</v>
      </c>
      <c r="F69" s="7">
        <v>21.700000000000003</v>
      </c>
      <c r="G69" s="7"/>
      <c r="H69" s="7">
        <v>420.97999999999996</v>
      </c>
      <c r="I69" s="7">
        <v>-69.44</v>
      </c>
      <c r="J69" s="7">
        <v>-160.57999999999998</v>
      </c>
      <c r="K69" s="7">
        <v>0</v>
      </c>
      <c r="L69" s="13">
        <v>143.22</v>
      </c>
      <c r="M69" s="13">
        <v>43.400000000000006</v>
      </c>
      <c r="O69" s="13">
        <v>-0.10309278350515459</v>
      </c>
    </row>
    <row r="70" spans="1:15">
      <c r="A70" t="s">
        <v>7</v>
      </c>
      <c r="B70" s="7">
        <v>39.059999999999995</v>
      </c>
      <c r="C70" s="7">
        <v>108.5</v>
      </c>
      <c r="D70" s="36">
        <v>125.85999999999999</v>
      </c>
      <c r="E70" s="7">
        <v>121.52000000000001</v>
      </c>
      <c r="F70" s="7">
        <v>21.700000000000003</v>
      </c>
      <c r="G70" s="7"/>
      <c r="H70" s="7">
        <v>416.63999999999993</v>
      </c>
      <c r="I70" s="7">
        <v>-78.11999999999999</v>
      </c>
      <c r="J70" s="7">
        <v>-108.5</v>
      </c>
      <c r="K70" s="7">
        <v>0</v>
      </c>
      <c r="L70" s="13">
        <v>121.52000000000001</v>
      </c>
      <c r="M70" s="13">
        <v>43.400000000000006</v>
      </c>
      <c r="O70" s="13">
        <v>-5.2083333333333315E-2</v>
      </c>
    </row>
    <row r="71" spans="1:15">
      <c r="A71" t="s">
        <v>19</v>
      </c>
      <c r="B71" s="7">
        <v>21.700000000000003</v>
      </c>
      <c r="C71" s="7">
        <v>138.88</v>
      </c>
      <c r="D71" s="7">
        <v>108.5</v>
      </c>
      <c r="E71" s="7">
        <v>138.88</v>
      </c>
      <c r="F71" s="7">
        <v>13.02</v>
      </c>
      <c r="G71" s="7"/>
      <c r="H71" s="7">
        <v>420.97999999999996</v>
      </c>
      <c r="I71" s="7">
        <v>-43.400000000000006</v>
      </c>
      <c r="J71" s="7">
        <v>-138.88</v>
      </c>
      <c r="K71" s="7">
        <v>0</v>
      </c>
      <c r="L71" s="13">
        <v>138.88</v>
      </c>
      <c r="M71" s="13">
        <v>26.04</v>
      </c>
      <c r="O71" s="13">
        <v>-4.1237113402061876E-2</v>
      </c>
    </row>
    <row r="72" spans="1:15">
      <c r="A72" t="s">
        <v>13</v>
      </c>
      <c r="B72" s="7">
        <v>30.380000000000003</v>
      </c>
      <c r="C72" s="7">
        <v>164.92000000000002</v>
      </c>
      <c r="D72" s="7">
        <v>34.72</v>
      </c>
      <c r="E72" s="7">
        <v>169.26000000000002</v>
      </c>
      <c r="F72" s="7">
        <v>26.04</v>
      </c>
      <c r="G72" s="7"/>
      <c r="H72" s="7">
        <v>425.32000000000005</v>
      </c>
      <c r="I72" s="7">
        <v>-60.760000000000005</v>
      </c>
      <c r="J72" s="7">
        <v>-164.92000000000002</v>
      </c>
      <c r="K72" s="7">
        <v>0</v>
      </c>
      <c r="L72" s="13">
        <v>169.26000000000002</v>
      </c>
      <c r="M72" s="13">
        <v>52.08</v>
      </c>
      <c r="O72" s="13">
        <v>-1.0204081632653034E-2</v>
      </c>
    </row>
    <row r="73" spans="1:15">
      <c r="A73" t="s">
        <v>11</v>
      </c>
      <c r="B73" s="7">
        <v>26.04</v>
      </c>
      <c r="C73" s="7">
        <v>99.820000000000007</v>
      </c>
      <c r="D73" s="7">
        <v>112.84</v>
      </c>
      <c r="E73" s="7">
        <v>143.22</v>
      </c>
      <c r="F73" s="7">
        <v>39.059999999999995</v>
      </c>
      <c r="G73" s="7"/>
      <c r="H73" s="7">
        <v>420.98</v>
      </c>
      <c r="I73" s="7">
        <v>-52.08</v>
      </c>
      <c r="J73" s="7">
        <v>-99.820000000000007</v>
      </c>
      <c r="K73" s="7">
        <v>0</v>
      </c>
      <c r="L73" s="13">
        <v>143.22</v>
      </c>
      <c r="M73" s="13">
        <v>78.11999999999999</v>
      </c>
      <c r="O73" s="13">
        <v>0.16494845360824736</v>
      </c>
    </row>
    <row r="74" spans="1:15">
      <c r="A74" t="s">
        <v>2</v>
      </c>
      <c r="B74" s="7">
        <v>56.42</v>
      </c>
      <c r="C74" s="7">
        <v>95.48</v>
      </c>
      <c r="D74" s="7">
        <v>47.74</v>
      </c>
      <c r="E74" s="7">
        <v>151.89999999999998</v>
      </c>
      <c r="F74" s="7">
        <v>73.78</v>
      </c>
      <c r="G74" s="7"/>
      <c r="H74" s="7">
        <v>425.31999999999994</v>
      </c>
      <c r="I74" s="7">
        <v>-112.84</v>
      </c>
      <c r="J74" s="7">
        <v>-95.48</v>
      </c>
      <c r="K74" s="7">
        <v>0</v>
      </c>
      <c r="L74" s="13">
        <v>151.89999999999998</v>
      </c>
      <c r="M74" s="13">
        <v>147.56</v>
      </c>
      <c r="O74" s="13">
        <v>0.21428571428571427</v>
      </c>
    </row>
    <row r="75" spans="1:15">
      <c r="A75" t="s">
        <v>16</v>
      </c>
      <c r="B75" s="7">
        <v>34.72</v>
      </c>
      <c r="C75" s="7">
        <v>82.460000000000008</v>
      </c>
      <c r="D75" s="7">
        <v>99.820000000000007</v>
      </c>
      <c r="E75" s="7">
        <v>151.89999999999998</v>
      </c>
      <c r="F75" s="7">
        <v>56.42</v>
      </c>
      <c r="G75" s="7"/>
      <c r="H75" s="7">
        <v>425.32</v>
      </c>
      <c r="I75" s="7">
        <v>-69.44</v>
      </c>
      <c r="J75" s="7">
        <v>-82.460000000000008</v>
      </c>
      <c r="K75" s="7">
        <v>0</v>
      </c>
      <c r="L75" s="13">
        <v>151.89999999999998</v>
      </c>
      <c r="M75" s="13">
        <v>112.84</v>
      </c>
      <c r="O75" s="13">
        <v>0.26530612244897955</v>
      </c>
    </row>
    <row r="76" spans="1:15">
      <c r="A76" t="s">
        <v>15</v>
      </c>
      <c r="B76" s="7">
        <v>0</v>
      </c>
      <c r="C76" s="7">
        <v>47.74</v>
      </c>
      <c r="D76" s="7">
        <v>73.78</v>
      </c>
      <c r="E76" s="36">
        <v>225.68</v>
      </c>
      <c r="F76" s="7">
        <v>73.78</v>
      </c>
      <c r="G76" s="7"/>
      <c r="H76" s="7">
        <v>420.98</v>
      </c>
      <c r="I76" s="7">
        <v>0</v>
      </c>
      <c r="J76" s="7">
        <v>-47.74</v>
      </c>
      <c r="K76" s="7">
        <v>0</v>
      </c>
      <c r="L76" s="13">
        <v>225.68</v>
      </c>
      <c r="M76" s="13">
        <v>147.56</v>
      </c>
      <c r="O76" s="13">
        <v>0.77319587628865971</v>
      </c>
    </row>
    <row r="77" spans="1:15">
      <c r="A77" t="s">
        <v>6</v>
      </c>
      <c r="B77" s="37">
        <v>4.34</v>
      </c>
      <c r="C77" s="37">
        <v>13.02</v>
      </c>
      <c r="D77" s="7">
        <v>69.44</v>
      </c>
      <c r="E77" s="7">
        <v>182.28</v>
      </c>
      <c r="F77" s="36">
        <v>147.56</v>
      </c>
      <c r="G77" s="7"/>
      <c r="H77" s="7">
        <v>416.64</v>
      </c>
      <c r="I77" s="7">
        <v>-8.68</v>
      </c>
      <c r="J77" s="7">
        <v>-13.02</v>
      </c>
      <c r="K77" s="7">
        <v>0</v>
      </c>
      <c r="L77" s="13">
        <v>182.28</v>
      </c>
      <c r="M77" s="13">
        <v>295.12</v>
      </c>
      <c r="O77" s="13">
        <v>1.0937500000000002</v>
      </c>
    </row>
    <row r="78" spans="1:15" ht="18">
      <c r="C78" s="31"/>
      <c r="D78" s="31"/>
      <c r="E78" s="31"/>
      <c r="F78" s="31"/>
      <c r="G78" s="31"/>
      <c r="H78" s="56" t="s">
        <v>31</v>
      </c>
    </row>
    <row r="79" spans="1:15" ht="18">
      <c r="A79" s="6"/>
      <c r="C79" s="42" t="s">
        <v>31</v>
      </c>
      <c r="D79" s="42"/>
      <c r="E79" s="56" t="s">
        <v>32</v>
      </c>
      <c r="F79" s="42"/>
      <c r="G79" s="42"/>
      <c r="H79" s="57" t="s">
        <v>33</v>
      </c>
    </row>
    <row r="80" spans="1:15">
      <c r="A80" s="2" t="s">
        <v>6</v>
      </c>
      <c r="B80" s="2"/>
      <c r="C80" s="52">
        <v>17.36</v>
      </c>
      <c r="D80" s="2"/>
      <c r="E80" s="14">
        <v>329.84000000000003</v>
      </c>
      <c r="F80" s="2"/>
      <c r="G80" s="2"/>
      <c r="H80" s="14">
        <f t="shared" ref="H80:H99" si="13">+C80-E80</f>
        <v>-312.48</v>
      </c>
      <c r="I80" s="7">
        <v>7</v>
      </c>
    </row>
    <row r="81" spans="1:9">
      <c r="A81" s="2" t="s">
        <v>15</v>
      </c>
      <c r="B81" s="2"/>
      <c r="C81" s="52">
        <v>47.74</v>
      </c>
      <c r="D81" s="2"/>
      <c r="E81" s="14">
        <v>299.46000000000004</v>
      </c>
      <c r="F81" s="2"/>
      <c r="G81" s="2"/>
      <c r="H81" s="14">
        <f t="shared" si="13"/>
        <v>-251.72000000000003</v>
      </c>
      <c r="I81" s="7">
        <v>16</v>
      </c>
    </row>
    <row r="82" spans="1:9">
      <c r="A82" s="4" t="s">
        <v>16</v>
      </c>
      <c r="B82" s="4"/>
      <c r="C82" s="53">
        <v>117.18</v>
      </c>
      <c r="D82" s="4"/>
      <c r="E82" s="20">
        <v>208.32</v>
      </c>
      <c r="F82" s="4"/>
      <c r="G82" s="4"/>
      <c r="H82" s="20">
        <f t="shared" si="13"/>
        <v>-91.139999999999986</v>
      </c>
      <c r="I82" s="7">
        <v>17</v>
      </c>
    </row>
    <row r="83" spans="1:9">
      <c r="A83" s="4" t="s">
        <v>2</v>
      </c>
      <c r="B83" s="4"/>
      <c r="C83" s="53">
        <v>151.9</v>
      </c>
      <c r="D83" s="4"/>
      <c r="E83" s="20">
        <v>225.67999999999998</v>
      </c>
      <c r="F83" s="4"/>
      <c r="G83" s="4"/>
      <c r="H83" s="20">
        <f t="shared" si="13"/>
        <v>-73.779999999999973</v>
      </c>
      <c r="I83" s="7">
        <v>3</v>
      </c>
    </row>
    <row r="84" spans="1:9">
      <c r="A84" s="4" t="s">
        <v>11</v>
      </c>
      <c r="B84" s="4"/>
      <c r="C84" s="53">
        <v>125.86000000000001</v>
      </c>
      <c r="D84" s="4"/>
      <c r="E84" s="20">
        <v>182.28</v>
      </c>
      <c r="F84" s="4"/>
      <c r="G84" s="4"/>
      <c r="H84" s="20">
        <f t="shared" si="13"/>
        <v>-56.419999999999987</v>
      </c>
      <c r="I84" s="7">
        <v>12</v>
      </c>
    </row>
    <row r="85" spans="1:9">
      <c r="A85" s="4" t="s">
        <v>13</v>
      </c>
      <c r="B85" s="4"/>
      <c r="C85" s="53">
        <v>195.3</v>
      </c>
      <c r="D85" s="4"/>
      <c r="E85" s="20">
        <v>195.3</v>
      </c>
      <c r="F85" s="4"/>
      <c r="G85" s="4"/>
      <c r="H85" s="20">
        <f t="shared" si="13"/>
        <v>0</v>
      </c>
      <c r="I85" s="7">
        <v>14</v>
      </c>
    </row>
    <row r="86" spans="1:9">
      <c r="A86" s="4" t="s">
        <v>7</v>
      </c>
      <c r="B86" s="4"/>
      <c r="C86" s="53">
        <v>147.56</v>
      </c>
      <c r="D86" s="4"/>
      <c r="E86" s="20">
        <v>143.22000000000003</v>
      </c>
      <c r="F86" s="4"/>
      <c r="G86" s="4"/>
      <c r="H86" s="20">
        <f t="shared" si="13"/>
        <v>4.339999999999975</v>
      </c>
      <c r="I86" s="7">
        <v>8</v>
      </c>
    </row>
    <row r="87" spans="1:9">
      <c r="A87" s="4" t="s">
        <v>19</v>
      </c>
      <c r="B87" s="4"/>
      <c r="C87" s="53">
        <v>160.57999999999998</v>
      </c>
      <c r="D87" s="4"/>
      <c r="E87" s="20">
        <v>151.9</v>
      </c>
      <c r="F87" s="4"/>
      <c r="G87" s="4"/>
      <c r="H87" s="20">
        <f t="shared" si="13"/>
        <v>8.6799999999999784</v>
      </c>
      <c r="I87" s="7">
        <v>20</v>
      </c>
    </row>
    <row r="88" spans="1:9">
      <c r="A88" s="4" t="s">
        <v>18</v>
      </c>
      <c r="B88" s="4"/>
      <c r="C88" s="53">
        <v>195.29999999999998</v>
      </c>
      <c r="D88" s="4"/>
      <c r="E88" s="20">
        <v>164.92000000000002</v>
      </c>
      <c r="F88" s="4"/>
      <c r="G88" s="4"/>
      <c r="H88" s="20">
        <f t="shared" si="13"/>
        <v>30.379999999999967</v>
      </c>
      <c r="I88" s="7">
        <v>19</v>
      </c>
    </row>
    <row r="89" spans="1:9">
      <c r="A89" s="4" t="s">
        <v>5</v>
      </c>
      <c r="B89" s="4"/>
      <c r="C89" s="53">
        <v>199.64</v>
      </c>
      <c r="D89" s="4"/>
      <c r="E89" s="20">
        <v>130.19999999999999</v>
      </c>
      <c r="F89" s="4"/>
      <c r="G89" s="4"/>
      <c r="H89" s="20">
        <f t="shared" si="13"/>
        <v>69.44</v>
      </c>
      <c r="I89" s="7">
        <v>6</v>
      </c>
    </row>
    <row r="90" spans="1:9">
      <c r="A90" t="s">
        <v>4</v>
      </c>
      <c r="C90" s="54">
        <v>212.66</v>
      </c>
      <c r="E90" s="8">
        <v>104.16000000000001</v>
      </c>
      <c r="H90" s="8">
        <f t="shared" si="13"/>
        <v>108.49999999999999</v>
      </c>
      <c r="I90" s="7">
        <v>5</v>
      </c>
    </row>
    <row r="91" spans="1:9">
      <c r="A91" t="s">
        <v>14</v>
      </c>
      <c r="C91" s="54">
        <v>238.70000000000002</v>
      </c>
      <c r="E91" s="8">
        <v>121.52000000000001</v>
      </c>
      <c r="H91" s="8">
        <f t="shared" si="13"/>
        <v>117.18</v>
      </c>
      <c r="I91" s="7">
        <v>15</v>
      </c>
    </row>
    <row r="92" spans="1:9">
      <c r="A92" t="s">
        <v>10</v>
      </c>
      <c r="C92" s="54">
        <v>247.38</v>
      </c>
      <c r="E92" s="8">
        <v>104.16000000000001</v>
      </c>
      <c r="H92" s="8">
        <f t="shared" si="13"/>
        <v>143.21999999999997</v>
      </c>
      <c r="I92" s="7">
        <v>11</v>
      </c>
    </row>
    <row r="93" spans="1:9">
      <c r="A93" t="s">
        <v>1</v>
      </c>
      <c r="C93" s="54">
        <v>269.08</v>
      </c>
      <c r="E93" s="8">
        <v>104.16000000000001</v>
      </c>
      <c r="H93" s="8">
        <f t="shared" si="13"/>
        <v>164.91999999999996</v>
      </c>
      <c r="I93" s="7">
        <v>2</v>
      </c>
    </row>
    <row r="94" spans="1:9">
      <c r="A94" t="s">
        <v>0</v>
      </c>
      <c r="C94" s="54">
        <v>277.76</v>
      </c>
      <c r="E94" s="8">
        <v>108.5</v>
      </c>
      <c r="H94" s="8">
        <f t="shared" si="13"/>
        <v>169.26</v>
      </c>
      <c r="I94" s="7">
        <v>1</v>
      </c>
    </row>
    <row r="95" spans="1:9">
      <c r="A95" t="s">
        <v>12</v>
      </c>
      <c r="C95" s="54">
        <v>264.74</v>
      </c>
      <c r="E95" s="8">
        <v>73.78</v>
      </c>
      <c r="H95" s="8">
        <f t="shared" si="13"/>
        <v>190.96</v>
      </c>
      <c r="I95" s="7">
        <v>13</v>
      </c>
    </row>
    <row r="96" spans="1:9">
      <c r="A96" t="s">
        <v>3</v>
      </c>
      <c r="C96" s="54">
        <v>295.12</v>
      </c>
      <c r="E96" s="8">
        <v>86.799999999999983</v>
      </c>
      <c r="H96" s="8">
        <f t="shared" si="13"/>
        <v>208.32000000000002</v>
      </c>
      <c r="I96" s="7">
        <v>4</v>
      </c>
    </row>
    <row r="97" spans="1:9">
      <c r="A97" t="s">
        <v>17</v>
      </c>
      <c r="C97" s="54">
        <v>290.77999999999997</v>
      </c>
      <c r="E97" s="8">
        <v>78.12</v>
      </c>
      <c r="H97" s="8">
        <f t="shared" si="13"/>
        <v>212.65999999999997</v>
      </c>
      <c r="I97" s="7">
        <v>18</v>
      </c>
    </row>
    <row r="98" spans="1:9">
      <c r="A98" s="15" t="s">
        <v>9</v>
      </c>
      <c r="B98" s="15"/>
      <c r="C98" s="55">
        <v>360.22</v>
      </c>
      <c r="D98" s="15"/>
      <c r="E98" s="16">
        <v>52.08</v>
      </c>
      <c r="F98" s="15"/>
      <c r="G98" s="15"/>
      <c r="H98" s="16">
        <f t="shared" si="13"/>
        <v>308.14000000000004</v>
      </c>
      <c r="I98" s="7">
        <v>10</v>
      </c>
    </row>
    <row r="99" spans="1:9">
      <c r="A99" s="15" t="s">
        <v>8</v>
      </c>
      <c r="B99" s="15"/>
      <c r="C99" s="55">
        <v>377.58000000000004</v>
      </c>
      <c r="D99" s="15"/>
      <c r="E99" s="16">
        <v>34.72</v>
      </c>
      <c r="F99" s="15"/>
      <c r="G99" s="15"/>
      <c r="H99" s="16">
        <f t="shared" si="13"/>
        <v>342.86</v>
      </c>
      <c r="I99" s="7">
        <v>9</v>
      </c>
    </row>
  </sheetData>
  <sortState ref="A77:H96">
    <sortCondition ref="H77:H96"/>
  </sortState>
  <phoneticPr fontId="5" type="noConversion"/>
  <pageMargins left="0.5" right="0.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101"/>
  <sheetViews>
    <sheetView workbookViewId="0">
      <selection activeCell="F24" sqref="A1:F24"/>
    </sheetView>
  </sheetViews>
  <sheetFormatPr baseColWidth="10" defaultColWidth="11" defaultRowHeight="15" x14ac:dyDescent="0"/>
  <cols>
    <col min="1" max="1" width="59" customWidth="1"/>
    <col min="7" max="7" width="4.5" customWidth="1"/>
    <col min="14" max="14" width="2.83203125" customWidth="1"/>
  </cols>
  <sheetData>
    <row r="1" spans="1:9" ht="18">
      <c r="A1" s="42" t="s">
        <v>28</v>
      </c>
      <c r="B1" s="48" t="s">
        <v>29</v>
      </c>
      <c r="C1" s="45"/>
      <c r="D1" s="31"/>
      <c r="H1" s="41">
        <v>434</v>
      </c>
      <c r="I1" s="32" t="s">
        <v>20</v>
      </c>
    </row>
    <row r="2" spans="1:9" ht="18">
      <c r="A2" s="31"/>
      <c r="B2" s="50" t="s">
        <v>30</v>
      </c>
      <c r="C2" s="44"/>
      <c r="D2" s="31"/>
      <c r="E2" s="31"/>
      <c r="F2" s="31"/>
      <c r="G2" s="31"/>
      <c r="H2" s="40"/>
      <c r="I2" s="40"/>
    </row>
    <row r="3" spans="1:9" ht="18">
      <c r="A3" s="31"/>
      <c r="B3" s="46"/>
      <c r="C3" s="46"/>
      <c r="D3" s="31"/>
      <c r="E3" s="31"/>
      <c r="F3" s="31"/>
      <c r="G3" s="31"/>
      <c r="H3" s="40"/>
      <c r="I3" s="40"/>
    </row>
    <row r="4" spans="1:9" ht="18">
      <c r="A4" s="31"/>
      <c r="B4" s="47">
        <v>-2</v>
      </c>
      <c r="C4" s="47">
        <v>-1</v>
      </c>
      <c r="D4" s="33">
        <v>0</v>
      </c>
      <c r="E4" s="33">
        <v>1</v>
      </c>
      <c r="F4" s="33">
        <v>2</v>
      </c>
      <c r="G4" s="31"/>
      <c r="H4" s="31"/>
      <c r="I4" s="31"/>
    </row>
    <row r="5" spans="1:9" ht="18">
      <c r="A5" s="34" t="s">
        <v>0</v>
      </c>
      <c r="B5" s="35">
        <v>20</v>
      </c>
      <c r="C5" s="35">
        <v>44</v>
      </c>
      <c r="D5" s="35">
        <v>8</v>
      </c>
      <c r="E5" s="35">
        <v>23</v>
      </c>
      <c r="F5" s="35">
        <v>2</v>
      </c>
      <c r="G5" s="31"/>
      <c r="H5" s="31">
        <f>+SUM(B5:F5)</f>
        <v>97</v>
      </c>
      <c r="I5" s="31"/>
    </row>
    <row r="6" spans="1:9" ht="18">
      <c r="A6" s="34" t="s">
        <v>1</v>
      </c>
      <c r="B6" s="35">
        <v>14</v>
      </c>
      <c r="C6" s="35">
        <v>48</v>
      </c>
      <c r="D6" s="35">
        <v>11</v>
      </c>
      <c r="E6" s="35">
        <v>20</v>
      </c>
      <c r="F6" s="35">
        <v>4</v>
      </c>
      <c r="G6" s="31"/>
      <c r="H6" s="31">
        <f t="shared" ref="H6:H24" si="0">+SUM(B6:F6)</f>
        <v>97</v>
      </c>
      <c r="I6" s="31"/>
    </row>
    <row r="7" spans="1:9" ht="18">
      <c r="A7" s="34" t="s">
        <v>2</v>
      </c>
      <c r="B7" s="35">
        <v>13</v>
      </c>
      <c r="C7" s="35">
        <v>22</v>
      </c>
      <c r="D7" s="35">
        <v>11</v>
      </c>
      <c r="E7" s="35">
        <v>35</v>
      </c>
      <c r="F7" s="35">
        <v>17</v>
      </c>
      <c r="G7" s="31"/>
      <c r="H7" s="31">
        <f t="shared" si="0"/>
        <v>98</v>
      </c>
      <c r="I7" s="31"/>
    </row>
    <row r="8" spans="1:9" ht="18">
      <c r="A8" s="34" t="s">
        <v>3</v>
      </c>
      <c r="B8" s="35">
        <v>24</v>
      </c>
      <c r="C8" s="35">
        <v>44</v>
      </c>
      <c r="D8" s="35">
        <v>9</v>
      </c>
      <c r="E8" s="35">
        <v>18</v>
      </c>
      <c r="F8" s="35">
        <v>2</v>
      </c>
      <c r="G8" s="31"/>
      <c r="H8" s="31">
        <f t="shared" si="0"/>
        <v>97</v>
      </c>
      <c r="I8" s="31"/>
    </row>
    <row r="9" spans="1:9" ht="18">
      <c r="A9" s="34" t="s">
        <v>4</v>
      </c>
      <c r="B9" s="35">
        <v>25</v>
      </c>
      <c r="C9" s="35">
        <v>24</v>
      </c>
      <c r="D9" s="35">
        <v>24</v>
      </c>
      <c r="E9" s="35">
        <v>20</v>
      </c>
      <c r="F9" s="35">
        <v>4</v>
      </c>
      <c r="G9" s="31"/>
      <c r="H9" s="31">
        <f t="shared" si="0"/>
        <v>97</v>
      </c>
      <c r="I9" s="31"/>
    </row>
    <row r="10" spans="1:9" ht="18">
      <c r="A10" s="34" t="s">
        <v>5</v>
      </c>
      <c r="B10" s="35">
        <v>21</v>
      </c>
      <c r="C10" s="35">
        <v>25</v>
      </c>
      <c r="D10" s="35">
        <v>21</v>
      </c>
      <c r="E10" s="35">
        <v>26</v>
      </c>
      <c r="F10" s="35">
        <v>4</v>
      </c>
      <c r="G10" s="31"/>
      <c r="H10" s="31">
        <f t="shared" si="0"/>
        <v>97</v>
      </c>
      <c r="I10" s="31"/>
    </row>
    <row r="11" spans="1:9" ht="18">
      <c r="A11" s="43" t="s">
        <v>6</v>
      </c>
      <c r="B11" s="35">
        <v>1</v>
      </c>
      <c r="C11" s="49">
        <v>3</v>
      </c>
      <c r="D11" s="35">
        <v>16</v>
      </c>
      <c r="E11" s="35">
        <v>42</v>
      </c>
      <c r="F11" s="51">
        <v>34</v>
      </c>
      <c r="G11" s="31"/>
      <c r="H11" s="31">
        <f t="shared" si="0"/>
        <v>96</v>
      </c>
      <c r="I11" s="31"/>
    </row>
    <row r="12" spans="1:9" ht="18">
      <c r="A12" s="43" t="s">
        <v>7</v>
      </c>
      <c r="B12" s="35">
        <v>9</v>
      </c>
      <c r="C12" s="35">
        <v>25</v>
      </c>
      <c r="D12" s="39">
        <v>29</v>
      </c>
      <c r="E12" s="35">
        <v>28</v>
      </c>
      <c r="F12" s="35">
        <v>5</v>
      </c>
      <c r="G12" s="31"/>
      <c r="H12" s="31">
        <f t="shared" si="0"/>
        <v>96</v>
      </c>
      <c r="I12" s="31"/>
    </row>
    <row r="13" spans="1:9" ht="36">
      <c r="A13" s="43" t="s">
        <v>8</v>
      </c>
      <c r="B13" s="51">
        <v>43</v>
      </c>
      <c r="C13" s="35">
        <v>44</v>
      </c>
      <c r="D13" s="49">
        <v>2</v>
      </c>
      <c r="E13" s="49">
        <v>6</v>
      </c>
      <c r="F13" s="35">
        <v>2</v>
      </c>
      <c r="G13" s="31"/>
      <c r="H13" s="31">
        <f t="shared" si="0"/>
        <v>97</v>
      </c>
      <c r="I13" s="31"/>
    </row>
    <row r="14" spans="1:9" ht="18">
      <c r="A14" s="43" t="s">
        <v>9</v>
      </c>
      <c r="B14" s="35">
        <v>31</v>
      </c>
      <c r="C14" s="51">
        <v>52</v>
      </c>
      <c r="D14" s="49">
        <v>2</v>
      </c>
      <c r="E14" s="35">
        <v>9</v>
      </c>
      <c r="F14" s="35">
        <v>3</v>
      </c>
      <c r="G14" s="31"/>
      <c r="H14" s="31">
        <f t="shared" si="0"/>
        <v>97</v>
      </c>
      <c r="I14" s="31"/>
    </row>
    <row r="15" spans="1:9" ht="18">
      <c r="A15" s="43" t="s">
        <v>10</v>
      </c>
      <c r="B15" s="35">
        <v>22</v>
      </c>
      <c r="C15" s="35">
        <v>35</v>
      </c>
      <c r="D15" s="35">
        <v>16</v>
      </c>
      <c r="E15" s="35">
        <v>23</v>
      </c>
      <c r="F15" s="49">
        <v>1</v>
      </c>
      <c r="G15" s="31"/>
      <c r="H15" s="31">
        <f t="shared" si="0"/>
        <v>97</v>
      </c>
      <c r="I15" s="31"/>
    </row>
    <row r="16" spans="1:9" ht="18">
      <c r="A16" s="34" t="s">
        <v>11</v>
      </c>
      <c r="B16" s="35">
        <v>6</v>
      </c>
      <c r="C16" s="35">
        <v>23</v>
      </c>
      <c r="D16" s="35">
        <v>26</v>
      </c>
      <c r="E16" s="35">
        <v>33</v>
      </c>
      <c r="F16" s="35">
        <v>9</v>
      </c>
      <c r="G16" s="31"/>
      <c r="H16" s="31">
        <f t="shared" si="0"/>
        <v>97</v>
      </c>
      <c r="I16" s="31"/>
    </row>
    <row r="17" spans="1:9" ht="18">
      <c r="A17" s="34" t="s">
        <v>12</v>
      </c>
      <c r="B17" s="35">
        <v>24</v>
      </c>
      <c r="C17" s="35">
        <v>37</v>
      </c>
      <c r="D17" s="35">
        <v>19</v>
      </c>
      <c r="E17" s="35">
        <v>13</v>
      </c>
      <c r="F17" s="35">
        <v>4</v>
      </c>
      <c r="G17" s="31"/>
      <c r="H17" s="31">
        <f t="shared" si="0"/>
        <v>97</v>
      </c>
      <c r="I17" s="31"/>
    </row>
    <row r="18" spans="1:9" ht="18">
      <c r="A18" s="34" t="s">
        <v>13</v>
      </c>
      <c r="B18" s="35">
        <v>7</v>
      </c>
      <c r="C18" s="35">
        <v>38</v>
      </c>
      <c r="D18" s="35">
        <v>8</v>
      </c>
      <c r="E18" s="35">
        <v>39</v>
      </c>
      <c r="F18" s="35">
        <v>6</v>
      </c>
      <c r="G18" s="31"/>
      <c r="H18" s="31">
        <f t="shared" si="0"/>
        <v>98</v>
      </c>
      <c r="I18" s="31"/>
    </row>
    <row r="19" spans="1:9" ht="18">
      <c r="A19" s="34" t="s">
        <v>14</v>
      </c>
      <c r="B19" s="35">
        <v>17</v>
      </c>
      <c r="C19" s="35">
        <v>38</v>
      </c>
      <c r="D19" s="35">
        <v>15</v>
      </c>
      <c r="E19" s="35">
        <v>20</v>
      </c>
      <c r="F19" s="35">
        <v>8</v>
      </c>
      <c r="G19" s="31"/>
      <c r="H19" s="31">
        <f t="shared" si="0"/>
        <v>98</v>
      </c>
      <c r="I19" s="31"/>
    </row>
    <row r="20" spans="1:9" ht="18">
      <c r="A20" s="43" t="s">
        <v>15</v>
      </c>
      <c r="B20" s="49">
        <v>0</v>
      </c>
      <c r="C20" s="35">
        <v>11</v>
      </c>
      <c r="D20" s="35">
        <v>17</v>
      </c>
      <c r="E20" s="51">
        <v>52</v>
      </c>
      <c r="F20" s="35">
        <v>17</v>
      </c>
      <c r="G20" s="31"/>
      <c r="H20" s="31">
        <f t="shared" si="0"/>
        <v>97</v>
      </c>
      <c r="I20" s="31"/>
    </row>
    <row r="21" spans="1:9" ht="18">
      <c r="A21" s="34" t="s">
        <v>16</v>
      </c>
      <c r="B21" s="35">
        <v>8</v>
      </c>
      <c r="C21" s="35">
        <v>19</v>
      </c>
      <c r="D21" s="35">
        <v>23</v>
      </c>
      <c r="E21" s="35">
        <v>35</v>
      </c>
      <c r="F21" s="35">
        <v>13</v>
      </c>
      <c r="G21" s="31"/>
      <c r="H21" s="31">
        <f t="shared" si="0"/>
        <v>98</v>
      </c>
      <c r="I21" s="31"/>
    </row>
    <row r="22" spans="1:9" ht="18">
      <c r="A22" s="34" t="s">
        <v>17</v>
      </c>
      <c r="B22" s="35">
        <v>18</v>
      </c>
      <c r="C22" s="35">
        <v>49</v>
      </c>
      <c r="D22" s="35">
        <v>12</v>
      </c>
      <c r="E22" s="35">
        <v>16</v>
      </c>
      <c r="F22" s="35">
        <v>2</v>
      </c>
      <c r="G22" s="31"/>
      <c r="H22" s="31">
        <f t="shared" si="0"/>
        <v>97</v>
      </c>
      <c r="I22" s="31"/>
    </row>
    <row r="23" spans="1:9" ht="18">
      <c r="A23" s="34" t="s">
        <v>18</v>
      </c>
      <c r="B23" s="35">
        <v>8</v>
      </c>
      <c r="C23" s="35">
        <v>37</v>
      </c>
      <c r="D23" s="35">
        <v>14</v>
      </c>
      <c r="E23" s="35">
        <v>33</v>
      </c>
      <c r="F23" s="35">
        <v>5</v>
      </c>
      <c r="G23" s="31"/>
      <c r="H23" s="31">
        <f t="shared" si="0"/>
        <v>97</v>
      </c>
      <c r="I23" s="31"/>
    </row>
    <row r="24" spans="1:9" ht="18">
      <c r="A24" s="34" t="s">
        <v>19</v>
      </c>
      <c r="B24" s="35">
        <v>5</v>
      </c>
      <c r="C24" s="35">
        <v>32</v>
      </c>
      <c r="D24" s="35">
        <v>25</v>
      </c>
      <c r="E24" s="35">
        <v>32</v>
      </c>
      <c r="F24" s="35">
        <v>3</v>
      </c>
      <c r="G24" s="31"/>
      <c r="H24" s="31">
        <f t="shared" si="0"/>
        <v>97</v>
      </c>
      <c r="I24" s="31"/>
    </row>
    <row r="25" spans="1:9" ht="18">
      <c r="A25" s="31"/>
      <c r="B25" s="31"/>
      <c r="C25" s="31"/>
      <c r="D25" s="31"/>
      <c r="E25" s="31"/>
      <c r="F25" s="31"/>
      <c r="G25" s="31"/>
      <c r="H25" s="31">
        <f>+SUM(B25:F25)</f>
        <v>0</v>
      </c>
      <c r="I25" s="31"/>
    </row>
    <row r="26" spans="1:9" ht="18">
      <c r="A26" s="31"/>
      <c r="B26" s="31"/>
      <c r="C26" s="31"/>
      <c r="D26" s="31"/>
      <c r="E26" s="31"/>
      <c r="F26" s="31"/>
      <c r="G26" s="31"/>
      <c r="H26" s="31"/>
      <c r="I26" s="31"/>
    </row>
    <row r="27" spans="1:9" ht="18">
      <c r="A27" s="31"/>
      <c r="B27" s="31">
        <f>+SUM(B5:B24)</f>
        <v>316</v>
      </c>
      <c r="C27" s="31">
        <f t="shared" ref="C27:H27" si="1">+SUM(C5:C24)</f>
        <v>650</v>
      </c>
      <c r="D27" s="31">
        <f t="shared" si="1"/>
        <v>308</v>
      </c>
      <c r="E27" s="31">
        <f t="shared" si="1"/>
        <v>523</v>
      </c>
      <c r="F27" s="31">
        <f t="shared" si="1"/>
        <v>145</v>
      </c>
      <c r="G27" s="31"/>
      <c r="H27" s="31">
        <f t="shared" si="1"/>
        <v>1942</v>
      </c>
      <c r="I27" s="31">
        <f>+SUM(B27:F27)</f>
        <v>1942</v>
      </c>
    </row>
    <row r="28" spans="1:9" ht="18">
      <c r="A28" s="31"/>
      <c r="B28" s="31">
        <f>+B27*B4</f>
        <v>-632</v>
      </c>
      <c r="C28" s="31">
        <f t="shared" ref="C28:F28" si="2">+C27*C4</f>
        <v>-650</v>
      </c>
      <c r="D28" s="31">
        <f t="shared" si="2"/>
        <v>0</v>
      </c>
      <c r="E28" s="31">
        <f t="shared" si="2"/>
        <v>523</v>
      </c>
      <c r="F28" s="31">
        <f t="shared" si="2"/>
        <v>290</v>
      </c>
      <c r="G28" s="31"/>
      <c r="H28" s="31"/>
      <c r="I28" s="31"/>
    </row>
    <row r="29" spans="1:9" ht="18">
      <c r="A29" s="31"/>
      <c r="B29" s="31"/>
      <c r="C29" s="31"/>
      <c r="D29" s="31"/>
      <c r="E29" s="31"/>
      <c r="F29" s="31"/>
      <c r="G29" s="31"/>
      <c r="H29" s="31"/>
      <c r="I29" s="31"/>
    </row>
    <row r="30" spans="1:9">
      <c r="B30">
        <f>+B27/$H$27</f>
        <v>0.1627188465499485</v>
      </c>
      <c r="C30">
        <f t="shared" ref="C30:F30" si="3">+C27/$H$27</f>
        <v>0.33470648815653964</v>
      </c>
      <c r="D30">
        <f t="shared" si="3"/>
        <v>0.15859938208032956</v>
      </c>
      <c r="E30">
        <f t="shared" si="3"/>
        <v>0.26930998970133885</v>
      </c>
      <c r="F30">
        <f t="shared" si="3"/>
        <v>7.4665293511843464E-2</v>
      </c>
    </row>
    <row r="31" spans="1:9">
      <c r="B31" s="3">
        <f>+B30*20</f>
        <v>3.2543769309989701</v>
      </c>
      <c r="C31" s="3">
        <f t="shared" ref="C31:F31" si="4">+C30*20</f>
        <v>6.6941297631307926</v>
      </c>
      <c r="D31" s="3">
        <f t="shared" si="4"/>
        <v>3.1719876416065911</v>
      </c>
      <c r="E31" s="3">
        <f t="shared" si="4"/>
        <v>5.3861997940267772</v>
      </c>
      <c r="F31" s="3">
        <f t="shared" si="4"/>
        <v>1.4933058702368693</v>
      </c>
      <c r="I31" t="s">
        <v>22</v>
      </c>
    </row>
    <row r="32" spans="1:9">
      <c r="A32" s="6" t="s">
        <v>21</v>
      </c>
      <c r="B32" s="9">
        <v>-2</v>
      </c>
      <c r="C32" s="9">
        <v>-1</v>
      </c>
      <c r="D32" s="9">
        <v>0</v>
      </c>
      <c r="E32" s="9">
        <v>1</v>
      </c>
      <c r="F32" s="9">
        <v>2</v>
      </c>
    </row>
    <row r="33" spans="1:15">
      <c r="A33" t="s">
        <v>0</v>
      </c>
      <c r="B33" s="7">
        <f t="shared" ref="B33:F42" si="5">+(B5/100)*$H$1</f>
        <v>86.800000000000011</v>
      </c>
      <c r="C33" s="7">
        <f t="shared" si="5"/>
        <v>190.96</v>
      </c>
      <c r="D33" s="7">
        <f t="shared" si="5"/>
        <v>34.72</v>
      </c>
      <c r="E33" s="7">
        <f t="shared" si="5"/>
        <v>99.820000000000007</v>
      </c>
      <c r="F33" s="7">
        <f t="shared" si="5"/>
        <v>8.68</v>
      </c>
      <c r="H33" s="8">
        <f>+SUM(B33:F33)</f>
        <v>420.98</v>
      </c>
      <c r="I33">
        <f>+B33*B$32</f>
        <v>-173.60000000000002</v>
      </c>
      <c r="J33">
        <f t="shared" ref="J33:M48" si="6">+C33*C$32</f>
        <v>-190.96</v>
      </c>
      <c r="K33">
        <f t="shared" si="6"/>
        <v>0</v>
      </c>
      <c r="L33">
        <f t="shared" si="6"/>
        <v>99.820000000000007</v>
      </c>
      <c r="M33">
        <f t="shared" si="6"/>
        <v>17.36</v>
      </c>
      <c r="O33" s="12">
        <f>+SUM(I33:M33)/H33</f>
        <v>-0.58762886597938158</v>
      </c>
    </row>
    <row r="34" spans="1:15">
      <c r="A34" t="s">
        <v>1</v>
      </c>
      <c r="B34" s="7">
        <f t="shared" si="5"/>
        <v>60.760000000000005</v>
      </c>
      <c r="C34" s="7">
        <f t="shared" si="5"/>
        <v>208.32</v>
      </c>
      <c r="D34" s="7">
        <f t="shared" si="5"/>
        <v>47.74</v>
      </c>
      <c r="E34" s="7">
        <f t="shared" si="5"/>
        <v>86.800000000000011</v>
      </c>
      <c r="F34" s="7">
        <f t="shared" si="5"/>
        <v>17.36</v>
      </c>
      <c r="H34" s="8">
        <f t="shared" ref="H34:H53" si="7">+SUM(B34:F34)</f>
        <v>420.98</v>
      </c>
      <c r="I34">
        <f t="shared" ref="I34:M52" si="8">+B34*B$32</f>
        <v>-121.52000000000001</v>
      </c>
      <c r="J34">
        <f t="shared" si="6"/>
        <v>-208.32</v>
      </c>
      <c r="K34">
        <f t="shared" si="6"/>
        <v>0</v>
      </c>
      <c r="L34">
        <f t="shared" si="6"/>
        <v>86.800000000000011</v>
      </c>
      <c r="M34">
        <f t="shared" si="6"/>
        <v>34.72</v>
      </c>
      <c r="O34" s="12">
        <f t="shared" ref="O34:O52" si="9">+SUM(I34:M34)/H34</f>
        <v>-0.49484536082474229</v>
      </c>
    </row>
    <row r="35" spans="1:15">
      <c r="A35" t="s">
        <v>2</v>
      </c>
      <c r="B35" s="7">
        <f t="shared" si="5"/>
        <v>56.42</v>
      </c>
      <c r="C35" s="7">
        <f t="shared" si="5"/>
        <v>95.48</v>
      </c>
      <c r="D35" s="7">
        <f t="shared" si="5"/>
        <v>47.74</v>
      </c>
      <c r="E35" s="7">
        <f t="shared" si="5"/>
        <v>151.89999999999998</v>
      </c>
      <c r="F35" s="7">
        <f t="shared" si="5"/>
        <v>73.78</v>
      </c>
      <c r="H35" s="8">
        <f t="shared" si="7"/>
        <v>425.31999999999994</v>
      </c>
      <c r="I35">
        <f t="shared" si="8"/>
        <v>-112.84</v>
      </c>
      <c r="J35">
        <f t="shared" si="6"/>
        <v>-95.48</v>
      </c>
      <c r="K35">
        <f t="shared" si="6"/>
        <v>0</v>
      </c>
      <c r="L35">
        <f t="shared" si="6"/>
        <v>151.89999999999998</v>
      </c>
      <c r="M35">
        <f t="shared" si="6"/>
        <v>147.56</v>
      </c>
      <c r="O35" s="12">
        <f t="shared" si="9"/>
        <v>0.21428571428571427</v>
      </c>
    </row>
    <row r="36" spans="1:15">
      <c r="A36" t="s">
        <v>3</v>
      </c>
      <c r="B36" s="7">
        <f t="shared" si="5"/>
        <v>104.16</v>
      </c>
      <c r="C36" s="7">
        <f t="shared" si="5"/>
        <v>190.96</v>
      </c>
      <c r="D36" s="7">
        <f t="shared" si="5"/>
        <v>39.059999999999995</v>
      </c>
      <c r="E36" s="7">
        <f t="shared" si="5"/>
        <v>78.11999999999999</v>
      </c>
      <c r="F36" s="7">
        <f t="shared" si="5"/>
        <v>8.68</v>
      </c>
      <c r="G36" s="5"/>
      <c r="H36" s="8">
        <f t="shared" si="7"/>
        <v>420.98</v>
      </c>
      <c r="I36">
        <f t="shared" si="8"/>
        <v>-208.32</v>
      </c>
      <c r="J36">
        <f t="shared" si="6"/>
        <v>-190.96</v>
      </c>
      <c r="K36">
        <f t="shared" si="6"/>
        <v>0</v>
      </c>
      <c r="L36">
        <f t="shared" si="6"/>
        <v>78.11999999999999</v>
      </c>
      <c r="M36">
        <f t="shared" si="6"/>
        <v>17.36</v>
      </c>
      <c r="O36" s="12">
        <f t="shared" si="9"/>
        <v>-0.72164948453608235</v>
      </c>
    </row>
    <row r="37" spans="1:15">
      <c r="A37" t="s">
        <v>4</v>
      </c>
      <c r="B37" s="7">
        <f t="shared" si="5"/>
        <v>108.5</v>
      </c>
      <c r="C37" s="7">
        <f t="shared" si="5"/>
        <v>104.16</v>
      </c>
      <c r="D37" s="7">
        <f t="shared" si="5"/>
        <v>104.16</v>
      </c>
      <c r="E37" s="7">
        <f t="shared" si="5"/>
        <v>86.800000000000011</v>
      </c>
      <c r="F37" s="7">
        <f t="shared" si="5"/>
        <v>17.36</v>
      </c>
      <c r="H37" s="8">
        <f t="shared" si="7"/>
        <v>420.98</v>
      </c>
      <c r="I37">
        <f t="shared" si="8"/>
        <v>-217</v>
      </c>
      <c r="J37">
        <f t="shared" si="6"/>
        <v>-104.16</v>
      </c>
      <c r="K37">
        <f t="shared" si="6"/>
        <v>0</v>
      </c>
      <c r="L37">
        <f t="shared" si="6"/>
        <v>86.800000000000011</v>
      </c>
      <c r="M37">
        <f t="shared" si="6"/>
        <v>34.72</v>
      </c>
      <c r="O37" s="12">
        <f t="shared" si="9"/>
        <v>-0.47422680412371121</v>
      </c>
    </row>
    <row r="38" spans="1:15">
      <c r="A38" t="s">
        <v>5</v>
      </c>
      <c r="B38" s="7">
        <f t="shared" si="5"/>
        <v>91.14</v>
      </c>
      <c r="C38" s="7">
        <f t="shared" si="5"/>
        <v>108.5</v>
      </c>
      <c r="D38" s="7">
        <f t="shared" si="5"/>
        <v>91.14</v>
      </c>
      <c r="E38" s="7">
        <f t="shared" si="5"/>
        <v>112.84</v>
      </c>
      <c r="F38" s="7">
        <f t="shared" si="5"/>
        <v>17.36</v>
      </c>
      <c r="G38" s="5"/>
      <c r="H38" s="8">
        <f t="shared" si="7"/>
        <v>420.98</v>
      </c>
      <c r="I38">
        <f t="shared" si="8"/>
        <v>-182.28</v>
      </c>
      <c r="J38">
        <f t="shared" si="6"/>
        <v>-108.5</v>
      </c>
      <c r="K38">
        <f t="shared" si="6"/>
        <v>0</v>
      </c>
      <c r="L38">
        <f t="shared" si="6"/>
        <v>112.84</v>
      </c>
      <c r="M38">
        <f t="shared" si="6"/>
        <v>34.72</v>
      </c>
      <c r="O38" s="12">
        <f t="shared" si="9"/>
        <v>-0.34020618556701021</v>
      </c>
    </row>
    <row r="39" spans="1:15">
      <c r="A39" t="s">
        <v>6</v>
      </c>
      <c r="B39" s="7">
        <f t="shared" si="5"/>
        <v>4.34</v>
      </c>
      <c r="C39" s="7">
        <f t="shared" si="5"/>
        <v>13.02</v>
      </c>
      <c r="D39" s="7">
        <f t="shared" si="5"/>
        <v>69.44</v>
      </c>
      <c r="E39" s="7">
        <f t="shared" si="5"/>
        <v>182.28</v>
      </c>
      <c r="F39" s="7">
        <f t="shared" si="5"/>
        <v>147.56</v>
      </c>
      <c r="H39" s="8">
        <f t="shared" si="7"/>
        <v>416.64</v>
      </c>
      <c r="I39">
        <f t="shared" si="8"/>
        <v>-8.68</v>
      </c>
      <c r="J39">
        <f t="shared" si="6"/>
        <v>-13.02</v>
      </c>
      <c r="K39">
        <f t="shared" si="6"/>
        <v>0</v>
      </c>
      <c r="L39">
        <f t="shared" si="6"/>
        <v>182.28</v>
      </c>
      <c r="M39">
        <f t="shared" si="6"/>
        <v>295.12</v>
      </c>
      <c r="O39" s="12">
        <f t="shared" si="9"/>
        <v>1.0937500000000002</v>
      </c>
    </row>
    <row r="40" spans="1:15">
      <c r="A40" t="s">
        <v>7</v>
      </c>
      <c r="B40" s="7">
        <f t="shared" si="5"/>
        <v>39.059999999999995</v>
      </c>
      <c r="C40" s="7">
        <f t="shared" si="5"/>
        <v>108.5</v>
      </c>
      <c r="D40" s="7">
        <f t="shared" si="5"/>
        <v>125.85999999999999</v>
      </c>
      <c r="E40" s="7">
        <f t="shared" si="5"/>
        <v>121.52000000000001</v>
      </c>
      <c r="F40" s="7">
        <f t="shared" si="5"/>
        <v>21.700000000000003</v>
      </c>
      <c r="H40" s="8">
        <f t="shared" si="7"/>
        <v>416.63999999999993</v>
      </c>
      <c r="I40">
        <f t="shared" si="8"/>
        <v>-78.11999999999999</v>
      </c>
      <c r="J40">
        <f t="shared" si="6"/>
        <v>-108.5</v>
      </c>
      <c r="K40">
        <f t="shared" si="6"/>
        <v>0</v>
      </c>
      <c r="L40">
        <f t="shared" si="6"/>
        <v>121.52000000000001</v>
      </c>
      <c r="M40">
        <f t="shared" si="6"/>
        <v>43.400000000000006</v>
      </c>
      <c r="O40" s="12">
        <f t="shared" si="9"/>
        <v>-5.2083333333333315E-2</v>
      </c>
    </row>
    <row r="41" spans="1:15">
      <c r="A41" t="s">
        <v>8</v>
      </c>
      <c r="B41" s="7">
        <f t="shared" si="5"/>
        <v>186.62</v>
      </c>
      <c r="C41" s="7">
        <f t="shared" si="5"/>
        <v>190.96</v>
      </c>
      <c r="D41" s="7">
        <f t="shared" si="5"/>
        <v>8.68</v>
      </c>
      <c r="E41" s="7">
        <f t="shared" si="5"/>
        <v>26.04</v>
      </c>
      <c r="F41" s="7">
        <f t="shared" si="5"/>
        <v>8.68</v>
      </c>
      <c r="H41" s="8">
        <f t="shared" si="7"/>
        <v>420.98000000000008</v>
      </c>
      <c r="I41">
        <f t="shared" si="8"/>
        <v>-373.24</v>
      </c>
      <c r="J41">
        <f t="shared" si="6"/>
        <v>-190.96</v>
      </c>
      <c r="K41">
        <f t="shared" si="6"/>
        <v>0</v>
      </c>
      <c r="L41">
        <f t="shared" si="6"/>
        <v>26.04</v>
      </c>
      <c r="M41">
        <f t="shared" si="6"/>
        <v>17.36</v>
      </c>
      <c r="O41" s="12">
        <f t="shared" si="9"/>
        <v>-1.2371134020618557</v>
      </c>
    </row>
    <row r="42" spans="1:15">
      <c r="A42" t="s">
        <v>9</v>
      </c>
      <c r="B42" s="7">
        <f t="shared" si="5"/>
        <v>134.54</v>
      </c>
      <c r="C42" s="7">
        <f t="shared" si="5"/>
        <v>225.68</v>
      </c>
      <c r="D42" s="7">
        <f t="shared" si="5"/>
        <v>8.68</v>
      </c>
      <c r="E42" s="7">
        <f t="shared" si="5"/>
        <v>39.059999999999995</v>
      </c>
      <c r="F42" s="7">
        <f t="shared" si="5"/>
        <v>13.02</v>
      </c>
      <c r="H42" s="8">
        <f t="shared" si="7"/>
        <v>420.98</v>
      </c>
      <c r="I42">
        <f t="shared" si="8"/>
        <v>-269.08</v>
      </c>
      <c r="J42">
        <f t="shared" si="6"/>
        <v>-225.68</v>
      </c>
      <c r="K42">
        <f t="shared" si="6"/>
        <v>0</v>
      </c>
      <c r="L42">
        <f t="shared" si="6"/>
        <v>39.059999999999995</v>
      </c>
      <c r="M42">
        <f t="shared" si="6"/>
        <v>26.04</v>
      </c>
      <c r="O42" s="12">
        <f t="shared" si="9"/>
        <v>-1.0206185567010309</v>
      </c>
    </row>
    <row r="43" spans="1:15">
      <c r="A43" t="s">
        <v>10</v>
      </c>
      <c r="B43" s="7">
        <f t="shared" ref="B43:F52" si="10">+(B15/100)*$H$1</f>
        <v>95.48</v>
      </c>
      <c r="C43" s="7">
        <f t="shared" si="10"/>
        <v>151.89999999999998</v>
      </c>
      <c r="D43" s="7">
        <f t="shared" si="10"/>
        <v>69.44</v>
      </c>
      <c r="E43" s="7">
        <f t="shared" si="10"/>
        <v>99.820000000000007</v>
      </c>
      <c r="F43" s="7">
        <f t="shared" si="10"/>
        <v>4.34</v>
      </c>
      <c r="G43" s="5"/>
      <c r="H43" s="8">
        <f t="shared" si="7"/>
        <v>420.97999999999996</v>
      </c>
      <c r="I43">
        <f t="shared" si="8"/>
        <v>-190.96</v>
      </c>
      <c r="J43">
        <f t="shared" si="6"/>
        <v>-151.89999999999998</v>
      </c>
      <c r="K43">
        <f t="shared" si="6"/>
        <v>0</v>
      </c>
      <c r="L43">
        <f t="shared" si="6"/>
        <v>99.820000000000007</v>
      </c>
      <c r="M43">
        <f t="shared" si="6"/>
        <v>8.68</v>
      </c>
      <c r="O43" s="12">
        <f t="shared" si="9"/>
        <v>-0.55670103092783518</v>
      </c>
    </row>
    <row r="44" spans="1:15">
      <c r="A44" t="s">
        <v>11</v>
      </c>
      <c r="B44" s="7">
        <f t="shared" si="10"/>
        <v>26.04</v>
      </c>
      <c r="C44" s="7">
        <f t="shared" si="10"/>
        <v>99.820000000000007</v>
      </c>
      <c r="D44" s="7">
        <f t="shared" si="10"/>
        <v>112.84</v>
      </c>
      <c r="E44" s="7">
        <f t="shared" si="10"/>
        <v>143.22</v>
      </c>
      <c r="F44" s="7">
        <f t="shared" si="10"/>
        <v>39.059999999999995</v>
      </c>
      <c r="H44" s="8">
        <f t="shared" si="7"/>
        <v>420.98</v>
      </c>
      <c r="I44">
        <f t="shared" si="8"/>
        <v>-52.08</v>
      </c>
      <c r="J44">
        <f t="shared" si="6"/>
        <v>-99.820000000000007</v>
      </c>
      <c r="K44">
        <f t="shared" si="6"/>
        <v>0</v>
      </c>
      <c r="L44">
        <f t="shared" si="6"/>
        <v>143.22</v>
      </c>
      <c r="M44">
        <f t="shared" si="6"/>
        <v>78.11999999999999</v>
      </c>
      <c r="O44" s="12">
        <f t="shared" si="9"/>
        <v>0.16494845360824736</v>
      </c>
    </row>
    <row r="45" spans="1:15">
      <c r="A45" t="s">
        <v>12</v>
      </c>
      <c r="B45" s="7">
        <f t="shared" si="10"/>
        <v>104.16</v>
      </c>
      <c r="C45" s="7">
        <f t="shared" si="10"/>
        <v>160.57999999999998</v>
      </c>
      <c r="D45" s="7">
        <f t="shared" si="10"/>
        <v>82.460000000000008</v>
      </c>
      <c r="E45" s="7">
        <f t="shared" si="10"/>
        <v>56.42</v>
      </c>
      <c r="F45" s="7">
        <f t="shared" si="10"/>
        <v>17.36</v>
      </c>
      <c r="G45" s="5"/>
      <c r="H45" s="8">
        <f t="shared" si="7"/>
        <v>420.98000000000008</v>
      </c>
      <c r="I45">
        <f t="shared" si="8"/>
        <v>-208.32</v>
      </c>
      <c r="J45">
        <f t="shared" si="6"/>
        <v>-160.57999999999998</v>
      </c>
      <c r="K45">
        <f t="shared" si="6"/>
        <v>0</v>
      </c>
      <c r="L45">
        <f t="shared" si="6"/>
        <v>56.42</v>
      </c>
      <c r="M45">
        <f t="shared" si="6"/>
        <v>34.72</v>
      </c>
      <c r="O45" s="12">
        <f t="shared" si="9"/>
        <v>-0.65979381443298957</v>
      </c>
    </row>
    <row r="46" spans="1:15">
      <c r="A46" t="s">
        <v>13</v>
      </c>
      <c r="B46" s="7">
        <f t="shared" si="10"/>
        <v>30.380000000000003</v>
      </c>
      <c r="C46" s="7">
        <f t="shared" si="10"/>
        <v>164.92000000000002</v>
      </c>
      <c r="D46" s="7">
        <f t="shared" si="10"/>
        <v>34.72</v>
      </c>
      <c r="E46" s="7">
        <f t="shared" si="10"/>
        <v>169.26000000000002</v>
      </c>
      <c r="F46" s="7">
        <f t="shared" si="10"/>
        <v>26.04</v>
      </c>
      <c r="G46" s="5"/>
      <c r="H46" s="8">
        <f t="shared" si="7"/>
        <v>425.32000000000005</v>
      </c>
      <c r="I46">
        <f t="shared" si="8"/>
        <v>-60.760000000000005</v>
      </c>
      <c r="J46">
        <f t="shared" si="6"/>
        <v>-164.92000000000002</v>
      </c>
      <c r="K46">
        <f t="shared" si="6"/>
        <v>0</v>
      </c>
      <c r="L46">
        <f t="shared" si="6"/>
        <v>169.26000000000002</v>
      </c>
      <c r="M46">
        <f t="shared" si="6"/>
        <v>52.08</v>
      </c>
      <c r="O46" s="12">
        <f t="shared" si="9"/>
        <v>-1.0204081632653034E-2</v>
      </c>
    </row>
    <row r="47" spans="1:15">
      <c r="A47" t="s">
        <v>14</v>
      </c>
      <c r="B47" s="7">
        <f t="shared" si="10"/>
        <v>73.78</v>
      </c>
      <c r="C47" s="7">
        <f t="shared" si="10"/>
        <v>164.92000000000002</v>
      </c>
      <c r="D47" s="7">
        <f t="shared" si="10"/>
        <v>65.099999999999994</v>
      </c>
      <c r="E47" s="7">
        <f t="shared" si="10"/>
        <v>86.800000000000011</v>
      </c>
      <c r="F47" s="7">
        <f t="shared" si="10"/>
        <v>34.72</v>
      </c>
      <c r="H47" s="8">
        <f t="shared" si="7"/>
        <v>425.32000000000005</v>
      </c>
      <c r="I47">
        <f t="shared" si="8"/>
        <v>-147.56</v>
      </c>
      <c r="J47">
        <f t="shared" si="6"/>
        <v>-164.92000000000002</v>
      </c>
      <c r="K47">
        <f t="shared" si="6"/>
        <v>0</v>
      </c>
      <c r="L47">
        <f t="shared" si="6"/>
        <v>86.800000000000011</v>
      </c>
      <c r="M47">
        <f t="shared" si="6"/>
        <v>69.44</v>
      </c>
      <c r="O47" s="12">
        <f t="shared" si="9"/>
        <v>-0.36734693877551017</v>
      </c>
    </row>
    <row r="48" spans="1:15">
      <c r="A48" t="s">
        <v>15</v>
      </c>
      <c r="B48" s="7">
        <f t="shared" si="10"/>
        <v>0</v>
      </c>
      <c r="C48" s="7">
        <f t="shared" si="10"/>
        <v>47.74</v>
      </c>
      <c r="D48" s="7">
        <f t="shared" si="10"/>
        <v>73.78</v>
      </c>
      <c r="E48" s="7">
        <f t="shared" si="10"/>
        <v>225.68</v>
      </c>
      <c r="F48" s="7">
        <f t="shared" si="10"/>
        <v>73.78</v>
      </c>
      <c r="H48" s="8">
        <f t="shared" si="7"/>
        <v>420.98</v>
      </c>
      <c r="I48">
        <f t="shared" si="8"/>
        <v>0</v>
      </c>
      <c r="J48">
        <f t="shared" si="6"/>
        <v>-47.74</v>
      </c>
      <c r="K48">
        <f t="shared" si="6"/>
        <v>0</v>
      </c>
      <c r="L48">
        <f t="shared" si="6"/>
        <v>225.68</v>
      </c>
      <c r="M48">
        <f t="shared" si="6"/>
        <v>147.56</v>
      </c>
      <c r="O48" s="12">
        <f t="shared" si="9"/>
        <v>0.77319587628865971</v>
      </c>
    </row>
    <row r="49" spans="1:15">
      <c r="A49" t="s">
        <v>16</v>
      </c>
      <c r="B49" s="7">
        <f t="shared" si="10"/>
        <v>34.72</v>
      </c>
      <c r="C49" s="7">
        <f t="shared" si="10"/>
        <v>82.460000000000008</v>
      </c>
      <c r="D49" s="7">
        <f t="shared" si="10"/>
        <v>99.820000000000007</v>
      </c>
      <c r="E49" s="7">
        <f t="shared" si="10"/>
        <v>151.89999999999998</v>
      </c>
      <c r="F49" s="7">
        <f t="shared" si="10"/>
        <v>56.42</v>
      </c>
      <c r="H49" s="8">
        <f t="shared" si="7"/>
        <v>425.32</v>
      </c>
      <c r="I49">
        <f t="shared" si="8"/>
        <v>-69.44</v>
      </c>
      <c r="J49">
        <f t="shared" si="8"/>
        <v>-82.460000000000008</v>
      </c>
      <c r="K49">
        <f t="shared" si="8"/>
        <v>0</v>
      </c>
      <c r="L49">
        <f t="shared" si="8"/>
        <v>151.89999999999998</v>
      </c>
      <c r="M49">
        <f t="shared" si="8"/>
        <v>112.84</v>
      </c>
      <c r="O49" s="12">
        <f t="shared" si="9"/>
        <v>0.26530612244897955</v>
      </c>
    </row>
    <row r="50" spans="1:15">
      <c r="A50" t="s">
        <v>17</v>
      </c>
      <c r="B50" s="7">
        <f t="shared" si="10"/>
        <v>78.11999999999999</v>
      </c>
      <c r="C50" s="7">
        <f t="shared" si="10"/>
        <v>212.66</v>
      </c>
      <c r="D50" s="7">
        <f t="shared" si="10"/>
        <v>52.08</v>
      </c>
      <c r="E50" s="7">
        <f t="shared" si="10"/>
        <v>69.44</v>
      </c>
      <c r="F50" s="7">
        <f t="shared" si="10"/>
        <v>8.68</v>
      </c>
      <c r="H50" s="8">
        <f t="shared" si="7"/>
        <v>420.97999999999996</v>
      </c>
      <c r="I50">
        <f t="shared" si="8"/>
        <v>-156.23999999999998</v>
      </c>
      <c r="J50">
        <f t="shared" si="8"/>
        <v>-212.66</v>
      </c>
      <c r="K50">
        <f t="shared" si="8"/>
        <v>0</v>
      </c>
      <c r="L50">
        <f t="shared" si="8"/>
        <v>69.44</v>
      </c>
      <c r="M50">
        <f t="shared" si="8"/>
        <v>17.36</v>
      </c>
      <c r="O50" s="12">
        <f t="shared" si="9"/>
        <v>-0.67010309278350511</v>
      </c>
    </row>
    <row r="51" spans="1:15">
      <c r="A51" t="s">
        <v>18</v>
      </c>
      <c r="B51" s="7">
        <f t="shared" si="10"/>
        <v>34.72</v>
      </c>
      <c r="C51" s="7">
        <f t="shared" si="10"/>
        <v>160.57999999999998</v>
      </c>
      <c r="D51" s="7">
        <f t="shared" si="10"/>
        <v>60.760000000000005</v>
      </c>
      <c r="E51" s="7">
        <f t="shared" si="10"/>
        <v>143.22</v>
      </c>
      <c r="F51" s="7">
        <f t="shared" si="10"/>
        <v>21.700000000000003</v>
      </c>
      <c r="G51" s="5"/>
      <c r="H51" s="8">
        <f t="shared" si="7"/>
        <v>420.97999999999996</v>
      </c>
      <c r="I51">
        <f t="shared" si="8"/>
        <v>-69.44</v>
      </c>
      <c r="J51">
        <f t="shared" si="8"/>
        <v>-160.57999999999998</v>
      </c>
      <c r="K51">
        <f t="shared" si="8"/>
        <v>0</v>
      </c>
      <c r="L51">
        <f t="shared" si="8"/>
        <v>143.22</v>
      </c>
      <c r="M51">
        <f t="shared" si="8"/>
        <v>43.400000000000006</v>
      </c>
      <c r="O51" s="12">
        <f t="shared" si="9"/>
        <v>-0.10309278350515459</v>
      </c>
    </row>
    <row r="52" spans="1:15">
      <c r="A52" t="s">
        <v>19</v>
      </c>
      <c r="B52" s="7">
        <f t="shared" si="10"/>
        <v>21.700000000000003</v>
      </c>
      <c r="C52" s="7">
        <f t="shared" si="10"/>
        <v>138.88</v>
      </c>
      <c r="D52" s="7">
        <f t="shared" si="10"/>
        <v>108.5</v>
      </c>
      <c r="E52" s="7">
        <f t="shared" si="10"/>
        <v>138.88</v>
      </c>
      <c r="F52" s="7">
        <f t="shared" si="10"/>
        <v>13.02</v>
      </c>
      <c r="H52" s="8">
        <f t="shared" si="7"/>
        <v>420.97999999999996</v>
      </c>
      <c r="I52">
        <f t="shared" si="8"/>
        <v>-43.400000000000006</v>
      </c>
      <c r="J52">
        <f t="shared" si="8"/>
        <v>-138.88</v>
      </c>
      <c r="K52">
        <f t="shared" si="8"/>
        <v>0</v>
      </c>
      <c r="L52">
        <f t="shared" si="8"/>
        <v>138.88</v>
      </c>
      <c r="M52">
        <f t="shared" si="8"/>
        <v>26.04</v>
      </c>
      <c r="O52" s="12">
        <f t="shared" si="9"/>
        <v>-4.1237113402061876E-2</v>
      </c>
    </row>
    <row r="53" spans="1:15">
      <c r="B53" s="8">
        <f>+SUM(B33:B52)</f>
        <v>1371.44</v>
      </c>
      <c r="C53" s="8">
        <f t="shared" ref="C53:F53" si="11">+SUM(C33:C52)</f>
        <v>2820.9999999999995</v>
      </c>
      <c r="D53" s="8">
        <f t="shared" si="11"/>
        <v>1336.7199999999998</v>
      </c>
      <c r="E53" s="8">
        <f t="shared" si="11"/>
        <v>2269.8199999999997</v>
      </c>
      <c r="F53" s="8">
        <f t="shared" si="11"/>
        <v>629.29999999999984</v>
      </c>
      <c r="H53" s="8">
        <f t="shared" si="7"/>
        <v>8428.2799999999988</v>
      </c>
      <c r="I53">
        <f>+H53/20</f>
        <v>421.41399999999993</v>
      </c>
    </row>
    <row r="54" spans="1:15">
      <c r="B54" s="6"/>
      <c r="C54" s="6"/>
      <c r="D54" s="6"/>
      <c r="E54" s="6"/>
      <c r="F54" s="6"/>
      <c r="G54" s="6"/>
      <c r="H54" s="21">
        <f>+H53/H1/20</f>
        <v>0.97099999999999986</v>
      </c>
      <c r="I54" s="22" t="s">
        <v>26</v>
      </c>
    </row>
    <row r="55" spans="1:15">
      <c r="H55" s="21">
        <f>+H53/H1</f>
        <v>19.419999999999998</v>
      </c>
      <c r="I55" s="22" t="s">
        <v>27</v>
      </c>
    </row>
    <row r="59" spans="1:15">
      <c r="A59" s="6" t="s">
        <v>24</v>
      </c>
    </row>
    <row r="60" spans="1:15">
      <c r="A60" t="s">
        <v>8</v>
      </c>
      <c r="B60" s="17">
        <v>186.62</v>
      </c>
      <c r="C60" s="13">
        <v>190.96</v>
      </c>
      <c r="D60" s="18">
        <v>8.68</v>
      </c>
      <c r="E60" s="18">
        <v>26.04</v>
      </c>
      <c r="F60" s="13">
        <v>8.68</v>
      </c>
      <c r="G60" s="13"/>
      <c r="H60" s="13">
        <v>420.98000000000008</v>
      </c>
      <c r="I60" s="13">
        <v>-373.24</v>
      </c>
      <c r="J60" s="13">
        <v>-190.96</v>
      </c>
      <c r="K60" s="13">
        <v>0</v>
      </c>
      <c r="L60" s="13">
        <v>26.04</v>
      </c>
      <c r="M60" s="13">
        <v>17.36</v>
      </c>
      <c r="O60" s="13">
        <v>-1.2371134020618557</v>
      </c>
    </row>
    <row r="61" spans="1:15">
      <c r="A61" t="s">
        <v>9</v>
      </c>
      <c r="B61" s="13">
        <v>134.54</v>
      </c>
      <c r="C61" s="19">
        <v>225.68</v>
      </c>
      <c r="D61" s="18">
        <v>8.68</v>
      </c>
      <c r="E61" s="13">
        <v>39.059999999999995</v>
      </c>
      <c r="F61" s="13">
        <v>13.02</v>
      </c>
      <c r="G61" s="13"/>
      <c r="H61" s="13">
        <v>420.98</v>
      </c>
      <c r="I61" s="13">
        <v>-269.08</v>
      </c>
      <c r="J61" s="13">
        <v>-225.68</v>
      </c>
      <c r="K61" s="13">
        <v>0</v>
      </c>
      <c r="L61" s="13">
        <v>39.059999999999995</v>
      </c>
      <c r="M61" s="13">
        <v>26.04</v>
      </c>
      <c r="O61" s="13">
        <v>-1.0206185567010309</v>
      </c>
    </row>
    <row r="62" spans="1:15">
      <c r="A62" t="s">
        <v>3</v>
      </c>
      <c r="B62" s="13">
        <v>104.16</v>
      </c>
      <c r="C62" s="13">
        <v>190.96</v>
      </c>
      <c r="D62" s="13">
        <v>39.059999999999995</v>
      </c>
      <c r="E62" s="13">
        <v>78.11999999999999</v>
      </c>
      <c r="F62" s="13">
        <v>8.68</v>
      </c>
      <c r="G62" s="13"/>
      <c r="H62" s="13">
        <v>420.98</v>
      </c>
      <c r="I62" s="13">
        <v>-208.32</v>
      </c>
      <c r="J62" s="13">
        <v>-190.96</v>
      </c>
      <c r="K62" s="13">
        <v>0</v>
      </c>
      <c r="L62" s="13">
        <v>78.11999999999999</v>
      </c>
      <c r="M62" s="13">
        <v>17.36</v>
      </c>
      <c r="O62" s="13">
        <v>-0.72164948453608235</v>
      </c>
    </row>
    <row r="63" spans="1:15">
      <c r="A63" t="s">
        <v>17</v>
      </c>
      <c r="B63" s="13">
        <v>78.11999999999999</v>
      </c>
      <c r="C63" s="13">
        <v>212.66</v>
      </c>
      <c r="D63" s="13">
        <v>52.08</v>
      </c>
      <c r="E63" s="13">
        <v>69.44</v>
      </c>
      <c r="F63" s="13">
        <v>8.68</v>
      </c>
      <c r="G63" s="13"/>
      <c r="H63" s="13">
        <v>420.97999999999996</v>
      </c>
      <c r="I63" s="13">
        <v>-156.23999999999998</v>
      </c>
      <c r="J63" s="13">
        <v>-212.66</v>
      </c>
      <c r="K63" s="13">
        <v>0</v>
      </c>
      <c r="L63" s="13">
        <v>69.44</v>
      </c>
      <c r="M63" s="13">
        <v>17.36</v>
      </c>
      <c r="O63" s="13">
        <v>-0.67010309278350511</v>
      </c>
    </row>
    <row r="64" spans="1:15">
      <c r="A64" t="s">
        <v>12</v>
      </c>
      <c r="B64" s="13">
        <v>104.16</v>
      </c>
      <c r="C64" s="13">
        <v>160.57999999999998</v>
      </c>
      <c r="D64" s="13">
        <v>82.460000000000008</v>
      </c>
      <c r="E64" s="13">
        <v>56.42</v>
      </c>
      <c r="F64" s="13">
        <v>17.36</v>
      </c>
      <c r="G64" s="13"/>
      <c r="H64" s="13">
        <v>420.98000000000008</v>
      </c>
      <c r="I64" s="13">
        <v>-208.32</v>
      </c>
      <c r="J64" s="13">
        <v>-160.57999999999998</v>
      </c>
      <c r="K64" s="13">
        <v>0</v>
      </c>
      <c r="L64" s="13">
        <v>56.42</v>
      </c>
      <c r="M64" s="13">
        <v>34.72</v>
      </c>
      <c r="O64" s="13">
        <v>-0.65979381443298957</v>
      </c>
    </row>
    <row r="65" spans="1:15">
      <c r="A65" t="s">
        <v>0</v>
      </c>
      <c r="B65" s="13">
        <v>86.800000000000011</v>
      </c>
      <c r="C65" s="13">
        <v>190.96</v>
      </c>
      <c r="D65" s="13">
        <v>34.72</v>
      </c>
      <c r="E65" s="13">
        <v>99.820000000000007</v>
      </c>
      <c r="F65" s="13">
        <v>8.68</v>
      </c>
      <c r="G65" s="13"/>
      <c r="H65" s="13">
        <v>420.98</v>
      </c>
      <c r="I65" s="13">
        <v>-173.60000000000002</v>
      </c>
      <c r="J65" s="13">
        <v>-190.96</v>
      </c>
      <c r="K65" s="13">
        <v>0</v>
      </c>
      <c r="L65" s="13">
        <v>99.820000000000007</v>
      </c>
      <c r="M65" s="13">
        <v>17.36</v>
      </c>
      <c r="O65" s="13">
        <v>-0.58762886597938158</v>
      </c>
    </row>
    <row r="66" spans="1:15">
      <c r="A66" t="s">
        <v>10</v>
      </c>
      <c r="B66" s="13">
        <v>95.48</v>
      </c>
      <c r="C66" s="13">
        <v>151.89999999999998</v>
      </c>
      <c r="D66" s="13">
        <v>69.44</v>
      </c>
      <c r="E66" s="13">
        <v>99.820000000000007</v>
      </c>
      <c r="F66" s="18">
        <v>4.34</v>
      </c>
      <c r="G66" s="13"/>
      <c r="H66" s="13">
        <v>420.97999999999996</v>
      </c>
      <c r="I66" s="13">
        <v>-190.96</v>
      </c>
      <c r="J66" s="13">
        <v>-151.89999999999998</v>
      </c>
      <c r="K66" s="13">
        <v>0</v>
      </c>
      <c r="L66" s="13">
        <v>99.820000000000007</v>
      </c>
      <c r="M66" s="13">
        <v>8.68</v>
      </c>
      <c r="O66" s="13">
        <v>-0.55670103092783518</v>
      </c>
    </row>
    <row r="67" spans="1:15">
      <c r="A67" t="s">
        <v>1</v>
      </c>
      <c r="B67" s="13">
        <v>60.760000000000005</v>
      </c>
      <c r="C67" s="13">
        <v>208.32</v>
      </c>
      <c r="D67" s="13">
        <v>47.74</v>
      </c>
      <c r="E67" s="13">
        <v>86.800000000000011</v>
      </c>
      <c r="F67" s="13">
        <v>17.36</v>
      </c>
      <c r="G67" s="13"/>
      <c r="H67" s="13">
        <v>420.98</v>
      </c>
      <c r="I67" s="13">
        <v>-121.52000000000001</v>
      </c>
      <c r="J67" s="13">
        <v>-208.32</v>
      </c>
      <c r="K67" s="13">
        <v>0</v>
      </c>
      <c r="L67" s="13">
        <v>86.800000000000011</v>
      </c>
      <c r="M67" s="13">
        <v>34.72</v>
      </c>
      <c r="O67" s="13">
        <v>-0.49484536082474229</v>
      </c>
    </row>
    <row r="68" spans="1:15">
      <c r="A68" t="s">
        <v>4</v>
      </c>
      <c r="B68" s="13">
        <v>108.5</v>
      </c>
      <c r="C68" s="13">
        <v>104.16</v>
      </c>
      <c r="D68" s="13">
        <v>104.16</v>
      </c>
      <c r="E68" s="13">
        <v>86.800000000000011</v>
      </c>
      <c r="F68" s="13">
        <v>17.36</v>
      </c>
      <c r="G68" s="13"/>
      <c r="H68" s="13">
        <v>420.98</v>
      </c>
      <c r="I68" s="13">
        <v>-217</v>
      </c>
      <c r="J68" s="13">
        <v>-104.16</v>
      </c>
      <c r="K68" s="13">
        <v>0</v>
      </c>
      <c r="L68" s="13">
        <v>86.800000000000011</v>
      </c>
      <c r="M68" s="13">
        <v>34.72</v>
      </c>
      <c r="O68" s="13">
        <v>-0.47422680412371121</v>
      </c>
    </row>
    <row r="69" spans="1:15">
      <c r="A69" t="s">
        <v>14</v>
      </c>
      <c r="B69" s="13">
        <v>73.78</v>
      </c>
      <c r="C69" s="13">
        <v>164.92000000000002</v>
      </c>
      <c r="D69" s="13">
        <v>65.099999999999994</v>
      </c>
      <c r="E69" s="13">
        <v>86.800000000000011</v>
      </c>
      <c r="F69" s="13">
        <v>34.72</v>
      </c>
      <c r="G69" s="13"/>
      <c r="H69" s="13">
        <v>425.32000000000005</v>
      </c>
      <c r="I69" s="13">
        <v>-147.56</v>
      </c>
      <c r="J69" s="13">
        <v>-164.92000000000002</v>
      </c>
      <c r="K69" s="13">
        <v>0</v>
      </c>
      <c r="L69" s="13">
        <v>86.800000000000011</v>
      </c>
      <c r="M69" s="13">
        <v>69.44</v>
      </c>
      <c r="O69" s="13">
        <v>-0.36734693877551017</v>
      </c>
    </row>
    <row r="70" spans="1:15">
      <c r="A70" t="s">
        <v>5</v>
      </c>
      <c r="B70" s="13">
        <v>91.14</v>
      </c>
      <c r="C70" s="13">
        <v>108.5</v>
      </c>
      <c r="D70" s="13">
        <v>91.14</v>
      </c>
      <c r="E70" s="13">
        <v>112.84</v>
      </c>
      <c r="F70" s="13">
        <v>17.36</v>
      </c>
      <c r="G70" s="13"/>
      <c r="H70" s="13">
        <v>420.98</v>
      </c>
      <c r="I70" s="13">
        <v>-182.28</v>
      </c>
      <c r="J70" s="13">
        <v>-108.5</v>
      </c>
      <c r="K70" s="13">
        <v>0</v>
      </c>
      <c r="L70" s="13">
        <v>112.84</v>
      </c>
      <c r="M70" s="13">
        <v>34.72</v>
      </c>
      <c r="O70" s="13">
        <v>-0.34020618556701021</v>
      </c>
    </row>
    <row r="71" spans="1:15">
      <c r="A71" t="s">
        <v>18</v>
      </c>
      <c r="B71" s="13">
        <v>34.72</v>
      </c>
      <c r="C71" s="13">
        <v>160.57999999999998</v>
      </c>
      <c r="D71" s="13">
        <v>60.760000000000005</v>
      </c>
      <c r="E71" s="13">
        <v>143.22</v>
      </c>
      <c r="F71" s="13">
        <v>21.700000000000003</v>
      </c>
      <c r="G71" s="13"/>
      <c r="H71" s="13">
        <v>420.97999999999996</v>
      </c>
      <c r="I71" s="13">
        <v>-69.44</v>
      </c>
      <c r="J71" s="13">
        <v>-160.57999999999998</v>
      </c>
      <c r="K71" s="13">
        <v>0</v>
      </c>
      <c r="L71" s="13">
        <v>143.22</v>
      </c>
      <c r="M71" s="13">
        <v>43.400000000000006</v>
      </c>
      <c r="O71" s="13">
        <v>-0.10309278350515459</v>
      </c>
    </row>
    <row r="72" spans="1:15">
      <c r="A72" t="s">
        <v>7</v>
      </c>
      <c r="B72" s="13">
        <v>39.059999999999995</v>
      </c>
      <c r="C72" s="13">
        <v>108.5</v>
      </c>
      <c r="D72" s="17">
        <v>125.85999999999999</v>
      </c>
      <c r="E72" s="13">
        <v>121.52000000000001</v>
      </c>
      <c r="F72" s="13">
        <v>21.700000000000003</v>
      </c>
      <c r="G72" s="13"/>
      <c r="H72" s="13">
        <v>416.63999999999993</v>
      </c>
      <c r="I72" s="13">
        <v>-78.11999999999999</v>
      </c>
      <c r="J72" s="13">
        <v>-108.5</v>
      </c>
      <c r="K72" s="13">
        <v>0</v>
      </c>
      <c r="L72" s="13">
        <v>121.52000000000001</v>
      </c>
      <c r="M72" s="13">
        <v>43.400000000000006</v>
      </c>
      <c r="O72" s="13">
        <v>-5.2083333333333315E-2</v>
      </c>
    </row>
    <row r="73" spans="1:15">
      <c r="A73" t="s">
        <v>19</v>
      </c>
      <c r="B73" s="13">
        <v>21.700000000000003</v>
      </c>
      <c r="C73" s="13">
        <v>138.88</v>
      </c>
      <c r="D73" s="13">
        <v>108.5</v>
      </c>
      <c r="E73" s="13">
        <v>138.88</v>
      </c>
      <c r="F73" s="13">
        <v>13.02</v>
      </c>
      <c r="G73" s="13"/>
      <c r="H73" s="13">
        <v>420.97999999999996</v>
      </c>
      <c r="I73" s="13">
        <v>-43.400000000000006</v>
      </c>
      <c r="J73" s="13">
        <v>-138.88</v>
      </c>
      <c r="K73" s="13">
        <v>0</v>
      </c>
      <c r="L73" s="13">
        <v>138.88</v>
      </c>
      <c r="M73" s="13">
        <v>26.04</v>
      </c>
      <c r="O73" s="13">
        <v>-4.1237113402061876E-2</v>
      </c>
    </row>
    <row r="74" spans="1:15">
      <c r="A74" t="s">
        <v>13</v>
      </c>
      <c r="B74" s="13">
        <v>30.380000000000003</v>
      </c>
      <c r="C74" s="13">
        <v>164.92000000000002</v>
      </c>
      <c r="D74" s="13">
        <v>34.72</v>
      </c>
      <c r="E74" s="13">
        <v>169.26000000000002</v>
      </c>
      <c r="F74" s="13">
        <v>26.04</v>
      </c>
      <c r="G74" s="13"/>
      <c r="H74" s="13">
        <v>425.32000000000005</v>
      </c>
      <c r="I74" s="13">
        <v>-60.760000000000005</v>
      </c>
      <c r="J74" s="13">
        <v>-164.92000000000002</v>
      </c>
      <c r="K74" s="13">
        <v>0</v>
      </c>
      <c r="L74" s="13">
        <v>169.26000000000002</v>
      </c>
      <c r="M74" s="13">
        <v>52.08</v>
      </c>
      <c r="O74" s="13">
        <v>-1.0204081632653034E-2</v>
      </c>
    </row>
    <row r="75" spans="1:15">
      <c r="A75" t="s">
        <v>11</v>
      </c>
      <c r="B75" s="13">
        <v>26.04</v>
      </c>
      <c r="C75" s="13">
        <v>99.820000000000007</v>
      </c>
      <c r="D75" s="13">
        <v>112.84</v>
      </c>
      <c r="E75" s="13">
        <v>143.22</v>
      </c>
      <c r="F75" s="13">
        <v>39.059999999999995</v>
      </c>
      <c r="G75" s="13"/>
      <c r="H75" s="13">
        <v>420.98</v>
      </c>
      <c r="I75" s="13">
        <v>-52.08</v>
      </c>
      <c r="J75" s="13">
        <v>-99.820000000000007</v>
      </c>
      <c r="K75" s="13">
        <v>0</v>
      </c>
      <c r="L75" s="13">
        <v>143.22</v>
      </c>
      <c r="M75" s="13">
        <v>78.11999999999999</v>
      </c>
      <c r="O75" s="13">
        <v>0.16494845360824736</v>
      </c>
    </row>
    <row r="76" spans="1:15">
      <c r="A76" t="s">
        <v>2</v>
      </c>
      <c r="B76" s="13">
        <v>56.42</v>
      </c>
      <c r="C76" s="13">
        <v>95.48</v>
      </c>
      <c r="D76" s="13">
        <v>47.74</v>
      </c>
      <c r="E76" s="13">
        <v>151.89999999999998</v>
      </c>
      <c r="F76" s="13">
        <v>73.78</v>
      </c>
      <c r="G76" s="13"/>
      <c r="H76" s="13">
        <v>425.31999999999994</v>
      </c>
      <c r="I76" s="13">
        <v>-112.84</v>
      </c>
      <c r="J76" s="13">
        <v>-95.48</v>
      </c>
      <c r="K76" s="13">
        <v>0</v>
      </c>
      <c r="L76" s="13">
        <v>151.89999999999998</v>
      </c>
      <c r="M76" s="13">
        <v>147.56</v>
      </c>
      <c r="O76" s="13">
        <v>0.21428571428571427</v>
      </c>
    </row>
    <row r="77" spans="1:15">
      <c r="A77" t="s">
        <v>16</v>
      </c>
      <c r="B77" s="13">
        <v>34.72</v>
      </c>
      <c r="C77" s="13">
        <v>82.460000000000008</v>
      </c>
      <c r="D77" s="13">
        <v>99.820000000000007</v>
      </c>
      <c r="E77" s="13">
        <v>151.89999999999998</v>
      </c>
      <c r="F77" s="13">
        <v>56.42</v>
      </c>
      <c r="G77" s="13"/>
      <c r="H77" s="13">
        <v>425.32</v>
      </c>
      <c r="I77" s="13">
        <v>-69.44</v>
      </c>
      <c r="J77" s="13">
        <v>-82.460000000000008</v>
      </c>
      <c r="K77" s="13">
        <v>0</v>
      </c>
      <c r="L77" s="13">
        <v>151.89999999999998</v>
      </c>
      <c r="M77" s="13">
        <v>112.84</v>
      </c>
      <c r="O77" s="13">
        <v>0.26530612244897955</v>
      </c>
    </row>
    <row r="78" spans="1:15">
      <c r="A78" t="s">
        <v>15</v>
      </c>
      <c r="B78" s="13">
        <v>0</v>
      </c>
      <c r="C78" s="13">
        <v>47.74</v>
      </c>
      <c r="D78" s="13">
        <v>73.78</v>
      </c>
      <c r="E78" s="17">
        <v>225.68</v>
      </c>
      <c r="F78" s="13">
        <v>73.78</v>
      </c>
      <c r="G78" s="13"/>
      <c r="H78" s="13">
        <v>420.98</v>
      </c>
      <c r="I78" s="13">
        <v>0</v>
      </c>
      <c r="J78" s="13">
        <v>-47.74</v>
      </c>
      <c r="K78" s="13">
        <v>0</v>
      </c>
      <c r="L78" s="13">
        <v>225.68</v>
      </c>
      <c r="M78" s="13">
        <v>147.56</v>
      </c>
      <c r="O78" s="13">
        <v>0.77319587628865971</v>
      </c>
    </row>
    <row r="79" spans="1:15">
      <c r="A79" t="s">
        <v>6</v>
      </c>
      <c r="B79" s="18">
        <v>4.34</v>
      </c>
      <c r="C79" s="18">
        <v>13.02</v>
      </c>
      <c r="D79" s="13">
        <v>69.44</v>
      </c>
      <c r="E79" s="13">
        <v>182.28</v>
      </c>
      <c r="F79" s="17">
        <v>147.56</v>
      </c>
      <c r="G79" s="13"/>
      <c r="H79" s="13">
        <v>416.64</v>
      </c>
      <c r="I79" s="13">
        <v>-8.68</v>
      </c>
      <c r="J79" s="13">
        <v>-13.02</v>
      </c>
      <c r="K79" s="13">
        <v>0</v>
      </c>
      <c r="L79" s="13">
        <v>182.28</v>
      </c>
      <c r="M79" s="13">
        <v>295.12</v>
      </c>
      <c r="O79" s="13">
        <v>1.0937500000000002</v>
      </c>
    </row>
    <row r="81" spans="1:9">
      <c r="A81" s="6" t="s">
        <v>25</v>
      </c>
    </row>
    <row r="82" spans="1:9">
      <c r="A82" s="2" t="s">
        <v>6</v>
      </c>
      <c r="B82" s="2"/>
      <c r="C82" s="14">
        <v>17.36</v>
      </c>
      <c r="D82" s="2"/>
      <c r="E82" s="14">
        <v>329.84000000000003</v>
      </c>
      <c r="F82" s="2"/>
      <c r="G82" s="2"/>
      <c r="H82" s="14">
        <f t="shared" ref="H82:H101" si="12">+C82-E82</f>
        <v>-312.48</v>
      </c>
      <c r="I82" s="7">
        <v>7</v>
      </c>
    </row>
    <row r="83" spans="1:9">
      <c r="A83" s="2" t="s">
        <v>15</v>
      </c>
      <c r="B83" s="2"/>
      <c r="C83" s="14">
        <v>47.74</v>
      </c>
      <c r="D83" s="2"/>
      <c r="E83" s="14">
        <v>299.46000000000004</v>
      </c>
      <c r="F83" s="2"/>
      <c r="G83" s="2"/>
      <c r="H83" s="14">
        <f t="shared" si="12"/>
        <v>-251.72000000000003</v>
      </c>
      <c r="I83" s="7">
        <v>16</v>
      </c>
    </row>
    <row r="84" spans="1:9">
      <c r="A84" s="4" t="s">
        <v>16</v>
      </c>
      <c r="B84" s="4"/>
      <c r="C84" s="20">
        <v>117.18</v>
      </c>
      <c r="D84" s="4"/>
      <c r="E84" s="20">
        <v>208.32</v>
      </c>
      <c r="F84" s="4"/>
      <c r="G84" s="4"/>
      <c r="H84" s="20">
        <f t="shared" si="12"/>
        <v>-91.139999999999986</v>
      </c>
      <c r="I84" s="7">
        <v>17</v>
      </c>
    </row>
    <row r="85" spans="1:9">
      <c r="A85" s="4" t="s">
        <v>2</v>
      </c>
      <c r="B85" s="4"/>
      <c r="C85" s="20">
        <v>151.9</v>
      </c>
      <c r="D85" s="4"/>
      <c r="E85" s="20">
        <v>225.67999999999998</v>
      </c>
      <c r="F85" s="4"/>
      <c r="G85" s="4"/>
      <c r="H85" s="20">
        <f t="shared" si="12"/>
        <v>-73.779999999999973</v>
      </c>
      <c r="I85" s="7">
        <v>3</v>
      </c>
    </row>
    <row r="86" spans="1:9">
      <c r="A86" s="4" t="s">
        <v>11</v>
      </c>
      <c r="B86" s="4"/>
      <c r="C86" s="20">
        <v>125.86000000000001</v>
      </c>
      <c r="D86" s="4"/>
      <c r="E86" s="20">
        <v>182.28</v>
      </c>
      <c r="F86" s="4"/>
      <c r="G86" s="4"/>
      <c r="H86" s="20">
        <f t="shared" si="12"/>
        <v>-56.419999999999987</v>
      </c>
      <c r="I86" s="7">
        <v>12</v>
      </c>
    </row>
    <row r="87" spans="1:9">
      <c r="A87" s="4" t="s">
        <v>13</v>
      </c>
      <c r="B87" s="4"/>
      <c r="C87" s="20">
        <v>195.3</v>
      </c>
      <c r="D87" s="4"/>
      <c r="E87" s="20">
        <v>195.3</v>
      </c>
      <c r="F87" s="4"/>
      <c r="G87" s="4"/>
      <c r="H87" s="20">
        <f t="shared" si="12"/>
        <v>0</v>
      </c>
      <c r="I87" s="7">
        <v>14</v>
      </c>
    </row>
    <row r="88" spans="1:9">
      <c r="A88" s="4" t="s">
        <v>7</v>
      </c>
      <c r="B88" s="4"/>
      <c r="C88" s="20">
        <v>147.56</v>
      </c>
      <c r="D88" s="4"/>
      <c r="E88" s="20">
        <v>143.22000000000003</v>
      </c>
      <c r="F88" s="4"/>
      <c r="G88" s="4"/>
      <c r="H88" s="20">
        <f t="shared" si="12"/>
        <v>4.339999999999975</v>
      </c>
      <c r="I88" s="7">
        <v>8</v>
      </c>
    </row>
    <row r="89" spans="1:9">
      <c r="A89" s="4" t="s">
        <v>19</v>
      </c>
      <c r="B89" s="4"/>
      <c r="C89" s="20">
        <v>160.57999999999998</v>
      </c>
      <c r="D89" s="4"/>
      <c r="E89" s="20">
        <v>151.9</v>
      </c>
      <c r="F89" s="4"/>
      <c r="G89" s="4"/>
      <c r="H89" s="20">
        <f t="shared" si="12"/>
        <v>8.6799999999999784</v>
      </c>
      <c r="I89" s="7">
        <v>20</v>
      </c>
    </row>
    <row r="90" spans="1:9">
      <c r="A90" s="4" t="s">
        <v>18</v>
      </c>
      <c r="B90" s="4"/>
      <c r="C90" s="20">
        <v>195.29999999999998</v>
      </c>
      <c r="D90" s="4"/>
      <c r="E90" s="20">
        <v>164.92000000000002</v>
      </c>
      <c r="F90" s="4"/>
      <c r="G90" s="4"/>
      <c r="H90" s="20">
        <f t="shared" si="12"/>
        <v>30.379999999999967</v>
      </c>
      <c r="I90" s="7">
        <v>19</v>
      </c>
    </row>
    <row r="91" spans="1:9">
      <c r="A91" s="4" t="s">
        <v>5</v>
      </c>
      <c r="B91" s="4"/>
      <c r="C91" s="20">
        <v>199.64</v>
      </c>
      <c r="D91" s="4"/>
      <c r="E91" s="20">
        <v>130.19999999999999</v>
      </c>
      <c r="F91" s="4"/>
      <c r="G91" s="4"/>
      <c r="H91" s="20">
        <f t="shared" si="12"/>
        <v>69.44</v>
      </c>
      <c r="I91" s="7">
        <v>6</v>
      </c>
    </row>
    <row r="92" spans="1:9">
      <c r="A92" t="s">
        <v>4</v>
      </c>
      <c r="C92" s="8">
        <v>212.66</v>
      </c>
      <c r="E92" s="8">
        <v>104.16000000000001</v>
      </c>
      <c r="H92" s="8">
        <f t="shared" si="12"/>
        <v>108.49999999999999</v>
      </c>
      <c r="I92" s="7">
        <v>5</v>
      </c>
    </row>
    <row r="93" spans="1:9">
      <c r="A93" t="s">
        <v>14</v>
      </c>
      <c r="C93" s="8">
        <v>238.70000000000002</v>
      </c>
      <c r="E93" s="8">
        <v>121.52000000000001</v>
      </c>
      <c r="H93" s="8">
        <f t="shared" si="12"/>
        <v>117.18</v>
      </c>
      <c r="I93" s="7">
        <v>15</v>
      </c>
    </row>
    <row r="94" spans="1:9">
      <c r="A94" t="s">
        <v>10</v>
      </c>
      <c r="C94" s="8">
        <v>247.38</v>
      </c>
      <c r="E94" s="8">
        <v>104.16000000000001</v>
      </c>
      <c r="H94" s="8">
        <f t="shared" si="12"/>
        <v>143.21999999999997</v>
      </c>
      <c r="I94" s="7">
        <v>11</v>
      </c>
    </row>
    <row r="95" spans="1:9">
      <c r="A95" t="s">
        <v>1</v>
      </c>
      <c r="C95" s="8">
        <v>269.08</v>
      </c>
      <c r="E95" s="8">
        <v>104.16000000000001</v>
      </c>
      <c r="H95" s="8">
        <f t="shared" si="12"/>
        <v>164.91999999999996</v>
      </c>
      <c r="I95" s="7">
        <v>2</v>
      </c>
    </row>
    <row r="96" spans="1:9">
      <c r="A96" t="s">
        <v>0</v>
      </c>
      <c r="C96" s="8">
        <v>277.76</v>
      </c>
      <c r="E96" s="8">
        <v>108.5</v>
      </c>
      <c r="H96" s="8">
        <f t="shared" si="12"/>
        <v>169.26</v>
      </c>
      <c r="I96" s="7">
        <v>1</v>
      </c>
    </row>
    <row r="97" spans="1:9">
      <c r="A97" t="s">
        <v>12</v>
      </c>
      <c r="C97" s="8">
        <v>264.74</v>
      </c>
      <c r="E97" s="8">
        <v>73.78</v>
      </c>
      <c r="H97" s="8">
        <f t="shared" si="12"/>
        <v>190.96</v>
      </c>
      <c r="I97" s="7">
        <v>13</v>
      </c>
    </row>
    <row r="98" spans="1:9">
      <c r="A98" t="s">
        <v>3</v>
      </c>
      <c r="C98" s="8">
        <v>295.12</v>
      </c>
      <c r="E98" s="8">
        <v>86.799999999999983</v>
      </c>
      <c r="H98" s="8">
        <f t="shared" si="12"/>
        <v>208.32000000000002</v>
      </c>
      <c r="I98" s="7">
        <v>4</v>
      </c>
    </row>
    <row r="99" spans="1:9">
      <c r="A99" t="s">
        <v>17</v>
      </c>
      <c r="C99" s="8">
        <v>290.77999999999997</v>
      </c>
      <c r="E99" s="8">
        <v>78.12</v>
      </c>
      <c r="H99" s="8">
        <f t="shared" si="12"/>
        <v>212.65999999999997</v>
      </c>
      <c r="I99" s="7">
        <v>18</v>
      </c>
    </row>
    <row r="100" spans="1:9">
      <c r="A100" s="15" t="s">
        <v>9</v>
      </c>
      <c r="B100" s="15"/>
      <c r="C100" s="16">
        <v>360.22</v>
      </c>
      <c r="D100" s="15"/>
      <c r="E100" s="16">
        <v>52.08</v>
      </c>
      <c r="F100" s="15"/>
      <c r="G100" s="15"/>
      <c r="H100" s="16">
        <f t="shared" si="12"/>
        <v>308.14000000000004</v>
      </c>
      <c r="I100" s="7">
        <v>10</v>
      </c>
    </row>
    <row r="101" spans="1:9">
      <c r="A101" s="15" t="s">
        <v>8</v>
      </c>
      <c r="B101" s="15"/>
      <c r="C101" s="16">
        <v>377.58000000000004</v>
      </c>
      <c r="D101" s="15"/>
      <c r="E101" s="16">
        <v>34.72</v>
      </c>
      <c r="F101" s="15"/>
      <c r="G101" s="15"/>
      <c r="H101" s="16">
        <f t="shared" si="12"/>
        <v>342.86</v>
      </c>
      <c r="I101" s="7">
        <v>9</v>
      </c>
    </row>
  </sheetData>
  <phoneticPr fontId="5" type="noConversion"/>
  <pageMargins left="0.5" right="0.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28thData</vt:lpstr>
      <vt:lpstr>28th print</vt:lpstr>
      <vt:lpstr>ColumnChart</vt:lpstr>
    </vt:vector>
  </TitlesOfParts>
  <Company>New Mexico St Univ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Stockdale</dc:creator>
  <cp:lastModifiedBy>Steve Stockdale</cp:lastModifiedBy>
  <cp:lastPrinted>2014-02-09T02:27:09Z</cp:lastPrinted>
  <dcterms:created xsi:type="dcterms:W3CDTF">2014-01-15T04:21:40Z</dcterms:created>
  <dcterms:modified xsi:type="dcterms:W3CDTF">2014-02-09T22:47:57Z</dcterms:modified>
</cp:coreProperties>
</file>